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acrm.sharepoint.com/Shared Documents/Membership/Covid 19/Fixture Lists/"/>
    </mc:Choice>
  </mc:AlternateContent>
  <xr:revisionPtr revIDLastSave="0" documentId="8_{0449F25A-A6DA-4C8A-927D-3D0BB20960DA}" xr6:coauthVersionLast="44" xr6:coauthVersionMax="44" xr10:uidLastSave="{00000000-0000-0000-0000-000000000000}"/>
  <workbookProtection workbookAlgorithmName="SHA-512" workbookHashValue="3g4QPHonc78/WsI1i8N/WKrstQLDQ4Ymbu5N7Mzievxa4/9c1p4PhiXZKnRyQzGrYrPDcxRAieI1c7tmNqrKzA==" workbookSaltValue="ZHlKR2TH/eNUuEB64t2KpA==" workbookSpinCount="100000" lockStructure="1"/>
  <bookViews>
    <workbookView xWindow="-110" yWindow="-110" windowWidth="19420" windowHeight="10560" firstSheet="1" activeTab="1" xr2:uid="{83F152E1-5619-45CB-A44C-486E0EE445C3}"/>
  </bookViews>
  <sheets>
    <sheet name="Raw - F" sheetId="1" state="hidden" r:id="rId1"/>
    <sheet name="FLAT" sheetId="3" r:id="rId2"/>
    <sheet name="lists" sheetId="2" state="hidden" r:id="rId3"/>
    <sheet name="FL" sheetId="4" state="hidden" r:id="rId4"/>
  </sheets>
  <definedNames>
    <definedName name="_xlnm._FilterDatabase" localSheetId="0" hidden="1">'Raw - F'!$A$1:$AD$826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" l="1"/>
  <c r="A2" i="1" s="1"/>
  <c r="B3" i="1" s="1"/>
  <c r="A3" i="1" s="1"/>
  <c r="B4" i="1" s="1"/>
  <c r="A4" i="1" s="1"/>
  <c r="B5" i="1" s="1"/>
  <c r="A5" i="1" s="1"/>
  <c r="B6" i="1" s="1"/>
  <c r="A6" i="1" s="1"/>
  <c r="B7" i="1" s="1"/>
  <c r="A7" i="1" s="1"/>
  <c r="B8" i="1" s="1"/>
  <c r="A8" i="1" s="1"/>
  <c r="B9" i="1" s="1"/>
  <c r="A9" i="1" s="1"/>
  <c r="B10" i="1" s="1"/>
  <c r="A10" i="1" s="1"/>
  <c r="B11" i="1" s="1"/>
  <c r="A11" i="1" s="1"/>
  <c r="B12" i="1" s="1"/>
  <c r="A12" i="1" s="1"/>
  <c r="U2" i="1"/>
  <c r="U3" i="1"/>
  <c r="U4" i="1"/>
  <c r="U5" i="1"/>
  <c r="U6" i="1"/>
  <c r="U7" i="1"/>
  <c r="U8" i="1"/>
  <c r="U9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10" i="1"/>
  <c r="X10" i="1" s="1"/>
  <c r="V2" i="1" l="1"/>
  <c r="V3" i="1"/>
  <c r="V4" i="1"/>
  <c r="V5" i="1"/>
  <c r="V6" i="1"/>
  <c r="V7" i="1"/>
  <c r="V8" i="1"/>
  <c r="V9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10" i="1"/>
  <c r="AB2" i="1"/>
  <c r="AB3" i="1"/>
  <c r="AB4" i="1"/>
  <c r="AB5" i="1"/>
  <c r="AB6" i="1"/>
  <c r="AB7" i="1"/>
  <c r="AB8" i="1"/>
  <c r="AB9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AB501" i="1"/>
  <c r="AB502" i="1"/>
  <c r="AB503" i="1"/>
  <c r="AB504" i="1"/>
  <c r="AB505" i="1"/>
  <c r="AB506" i="1"/>
  <c r="AB507" i="1"/>
  <c r="AB508" i="1"/>
  <c r="AB509" i="1"/>
  <c r="AB510" i="1"/>
  <c r="AB511" i="1"/>
  <c r="AB512" i="1"/>
  <c r="AB513" i="1"/>
  <c r="AB514" i="1"/>
  <c r="AB515" i="1"/>
  <c r="AB516" i="1"/>
  <c r="AB517" i="1"/>
  <c r="AB518" i="1"/>
  <c r="AB519" i="1"/>
  <c r="AB520" i="1"/>
  <c r="AB521" i="1"/>
  <c r="AB522" i="1"/>
  <c r="AB523" i="1"/>
  <c r="AB524" i="1"/>
  <c r="AB525" i="1"/>
  <c r="AB526" i="1"/>
  <c r="AB527" i="1"/>
  <c r="AB528" i="1"/>
  <c r="AB529" i="1"/>
  <c r="AB530" i="1"/>
  <c r="AB531" i="1"/>
  <c r="AB532" i="1"/>
  <c r="AB533" i="1"/>
  <c r="AB534" i="1"/>
  <c r="AB535" i="1"/>
  <c r="AB536" i="1"/>
  <c r="AB537" i="1"/>
  <c r="AB538" i="1"/>
  <c r="AB539" i="1"/>
  <c r="AB540" i="1"/>
  <c r="AB541" i="1"/>
  <c r="AB542" i="1"/>
  <c r="AB543" i="1"/>
  <c r="AB544" i="1"/>
  <c r="AB545" i="1"/>
  <c r="AB546" i="1"/>
  <c r="AB547" i="1"/>
  <c r="AB548" i="1"/>
  <c r="AB549" i="1"/>
  <c r="AB550" i="1"/>
  <c r="AB551" i="1"/>
  <c r="AB552" i="1"/>
  <c r="AB553" i="1"/>
  <c r="AB554" i="1"/>
  <c r="AB555" i="1"/>
  <c r="AB556" i="1"/>
  <c r="AB557" i="1"/>
  <c r="AB558" i="1"/>
  <c r="AB559" i="1"/>
  <c r="AB560" i="1"/>
  <c r="AB561" i="1"/>
  <c r="AB562" i="1"/>
  <c r="AB563" i="1"/>
  <c r="AB564" i="1"/>
  <c r="AB565" i="1"/>
  <c r="AB566" i="1"/>
  <c r="AB567" i="1"/>
  <c r="AB568" i="1"/>
  <c r="AB569" i="1"/>
  <c r="AB570" i="1"/>
  <c r="AB571" i="1"/>
  <c r="AB572" i="1"/>
  <c r="AB573" i="1"/>
  <c r="AB574" i="1"/>
  <c r="AB575" i="1"/>
  <c r="AB576" i="1"/>
  <c r="AB577" i="1"/>
  <c r="AB578" i="1"/>
  <c r="AB579" i="1"/>
  <c r="AB580" i="1"/>
  <c r="AB581" i="1"/>
  <c r="AB582" i="1"/>
  <c r="AB583" i="1"/>
  <c r="AB584" i="1"/>
  <c r="AB585" i="1"/>
  <c r="AB586" i="1"/>
  <c r="AB587" i="1"/>
  <c r="AB588" i="1"/>
  <c r="AB589" i="1"/>
  <c r="AB590" i="1"/>
  <c r="AB591" i="1"/>
  <c r="AB592" i="1"/>
  <c r="AB593" i="1"/>
  <c r="AB594" i="1"/>
  <c r="AB595" i="1"/>
  <c r="AB596" i="1"/>
  <c r="AB597" i="1"/>
  <c r="AB598" i="1"/>
  <c r="AB599" i="1"/>
  <c r="AB600" i="1"/>
  <c r="AB601" i="1"/>
  <c r="AB602" i="1"/>
  <c r="AB603" i="1"/>
  <c r="AB604" i="1"/>
  <c r="AB605" i="1"/>
  <c r="AB606" i="1"/>
  <c r="AB607" i="1"/>
  <c r="AB608" i="1"/>
  <c r="AB609" i="1"/>
  <c r="AB610" i="1"/>
  <c r="AB611" i="1"/>
  <c r="AB612" i="1"/>
  <c r="AB613" i="1"/>
  <c r="AB614" i="1"/>
  <c r="AB615" i="1"/>
  <c r="AB616" i="1"/>
  <c r="AB617" i="1"/>
  <c r="AB618" i="1"/>
  <c r="AB619" i="1"/>
  <c r="AB620" i="1"/>
  <c r="AB621" i="1"/>
  <c r="AB622" i="1"/>
  <c r="AB623" i="1"/>
  <c r="AB624" i="1"/>
  <c r="AB625" i="1"/>
  <c r="AB626" i="1"/>
  <c r="AB627" i="1"/>
  <c r="AB628" i="1"/>
  <c r="AB629" i="1"/>
  <c r="AB630" i="1"/>
  <c r="AB631" i="1"/>
  <c r="AB632" i="1"/>
  <c r="AB633" i="1"/>
  <c r="AB634" i="1"/>
  <c r="AB635" i="1"/>
  <c r="AB636" i="1"/>
  <c r="AB637" i="1"/>
  <c r="AB638" i="1"/>
  <c r="AB639" i="1"/>
  <c r="AB640" i="1"/>
  <c r="AB641" i="1"/>
  <c r="AB642" i="1"/>
  <c r="AB643" i="1"/>
  <c r="AB644" i="1"/>
  <c r="AB645" i="1"/>
  <c r="AB646" i="1"/>
  <c r="AB647" i="1"/>
  <c r="AB648" i="1"/>
  <c r="AB649" i="1"/>
  <c r="AB650" i="1"/>
  <c r="AB651" i="1"/>
  <c r="AB652" i="1"/>
  <c r="AB653" i="1"/>
  <c r="AB654" i="1"/>
  <c r="AB655" i="1"/>
  <c r="AB656" i="1"/>
  <c r="AB657" i="1"/>
  <c r="AB658" i="1"/>
  <c r="AB659" i="1"/>
  <c r="AB660" i="1"/>
  <c r="AB661" i="1"/>
  <c r="AB662" i="1"/>
  <c r="AB663" i="1"/>
  <c r="AB664" i="1"/>
  <c r="AB665" i="1"/>
  <c r="AB666" i="1"/>
  <c r="AB667" i="1"/>
  <c r="AB668" i="1"/>
  <c r="AB669" i="1"/>
  <c r="AB670" i="1"/>
  <c r="AB671" i="1"/>
  <c r="AB672" i="1"/>
  <c r="AB673" i="1"/>
  <c r="AB674" i="1"/>
  <c r="AB675" i="1"/>
  <c r="AB676" i="1"/>
  <c r="AB677" i="1"/>
  <c r="AB10" i="1"/>
  <c r="AA2" i="1"/>
  <c r="AA3" i="1"/>
  <c r="AA4" i="1"/>
  <c r="AA5" i="1"/>
  <c r="AA6" i="1"/>
  <c r="AA7" i="1"/>
  <c r="AA8" i="1"/>
  <c r="AA9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548" i="1"/>
  <c r="AA549" i="1"/>
  <c r="AA550" i="1"/>
  <c r="AA551" i="1"/>
  <c r="AA552" i="1"/>
  <c r="AA553" i="1"/>
  <c r="AA554" i="1"/>
  <c r="AA555" i="1"/>
  <c r="AA556" i="1"/>
  <c r="AA557" i="1"/>
  <c r="AA558" i="1"/>
  <c r="AA559" i="1"/>
  <c r="AA560" i="1"/>
  <c r="AA561" i="1"/>
  <c r="AA562" i="1"/>
  <c r="AA563" i="1"/>
  <c r="AA564" i="1"/>
  <c r="AA565" i="1"/>
  <c r="AA566" i="1"/>
  <c r="AA567" i="1"/>
  <c r="AA568" i="1"/>
  <c r="AA569" i="1"/>
  <c r="AA570" i="1"/>
  <c r="AA571" i="1"/>
  <c r="AA572" i="1"/>
  <c r="AA573" i="1"/>
  <c r="AA574" i="1"/>
  <c r="AA575" i="1"/>
  <c r="AA576" i="1"/>
  <c r="AA577" i="1"/>
  <c r="AA578" i="1"/>
  <c r="AA579" i="1"/>
  <c r="AA580" i="1"/>
  <c r="AA581" i="1"/>
  <c r="AA582" i="1"/>
  <c r="AA583" i="1"/>
  <c r="AA584" i="1"/>
  <c r="AA585" i="1"/>
  <c r="AA586" i="1"/>
  <c r="AA587" i="1"/>
  <c r="AA588" i="1"/>
  <c r="AA589" i="1"/>
  <c r="AA590" i="1"/>
  <c r="AA591" i="1"/>
  <c r="AA592" i="1"/>
  <c r="AA593" i="1"/>
  <c r="AA594" i="1"/>
  <c r="AA595" i="1"/>
  <c r="AA596" i="1"/>
  <c r="AA597" i="1"/>
  <c r="AA598" i="1"/>
  <c r="AA599" i="1"/>
  <c r="AA600" i="1"/>
  <c r="AA601" i="1"/>
  <c r="AA602" i="1"/>
  <c r="AA603" i="1"/>
  <c r="AA604" i="1"/>
  <c r="AA605" i="1"/>
  <c r="AA606" i="1"/>
  <c r="AA607" i="1"/>
  <c r="AA608" i="1"/>
  <c r="AA609" i="1"/>
  <c r="AA610" i="1"/>
  <c r="AA611" i="1"/>
  <c r="AA612" i="1"/>
  <c r="AA613" i="1"/>
  <c r="AA614" i="1"/>
  <c r="AA615" i="1"/>
  <c r="AA616" i="1"/>
  <c r="AA617" i="1"/>
  <c r="AA618" i="1"/>
  <c r="AA619" i="1"/>
  <c r="AA620" i="1"/>
  <c r="AA621" i="1"/>
  <c r="AA622" i="1"/>
  <c r="AA623" i="1"/>
  <c r="AA624" i="1"/>
  <c r="AA625" i="1"/>
  <c r="AA626" i="1"/>
  <c r="AA627" i="1"/>
  <c r="AA628" i="1"/>
  <c r="AA629" i="1"/>
  <c r="AA630" i="1"/>
  <c r="AA631" i="1"/>
  <c r="AA632" i="1"/>
  <c r="AA633" i="1"/>
  <c r="AA634" i="1"/>
  <c r="AA635" i="1"/>
  <c r="AA636" i="1"/>
  <c r="AA637" i="1"/>
  <c r="AA638" i="1"/>
  <c r="AA639" i="1"/>
  <c r="AA640" i="1"/>
  <c r="AA641" i="1"/>
  <c r="AA642" i="1"/>
  <c r="AA643" i="1"/>
  <c r="AA644" i="1"/>
  <c r="AA645" i="1"/>
  <c r="AA646" i="1"/>
  <c r="AA647" i="1"/>
  <c r="AA648" i="1"/>
  <c r="AA649" i="1"/>
  <c r="AA650" i="1"/>
  <c r="AA651" i="1"/>
  <c r="AA652" i="1"/>
  <c r="AA653" i="1"/>
  <c r="AA654" i="1"/>
  <c r="AA655" i="1"/>
  <c r="AA656" i="1"/>
  <c r="AA657" i="1"/>
  <c r="AA658" i="1"/>
  <c r="AA659" i="1"/>
  <c r="AA660" i="1"/>
  <c r="AA661" i="1"/>
  <c r="AA662" i="1"/>
  <c r="AA663" i="1"/>
  <c r="AA664" i="1"/>
  <c r="AA665" i="1"/>
  <c r="AA666" i="1"/>
  <c r="AA667" i="1"/>
  <c r="AA668" i="1"/>
  <c r="AA669" i="1"/>
  <c r="AA670" i="1"/>
  <c r="AA671" i="1"/>
  <c r="AA672" i="1"/>
  <c r="AA673" i="1"/>
  <c r="AA674" i="1"/>
  <c r="AA675" i="1"/>
  <c r="AA676" i="1"/>
  <c r="AA677" i="1"/>
  <c r="AA10" i="1"/>
  <c r="W2" i="1"/>
  <c r="W3" i="1"/>
  <c r="W4" i="1"/>
  <c r="W5" i="1"/>
  <c r="W6" i="1"/>
  <c r="W7" i="1"/>
  <c r="W8" i="1"/>
  <c r="W9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10" i="1"/>
  <c r="H2" i="1"/>
  <c r="H3" i="1"/>
  <c r="H4" i="1"/>
  <c r="H5" i="1"/>
  <c r="H6" i="1"/>
  <c r="H7" i="1"/>
  <c r="H8" i="1"/>
  <c r="H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88" i="1"/>
  <c r="H90" i="1"/>
  <c r="H89" i="1"/>
  <c r="H59" i="1"/>
  <c r="H60" i="1"/>
  <c r="H61" i="1"/>
  <c r="H62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91" i="1"/>
  <c r="H65" i="1"/>
  <c r="H63" i="1"/>
  <c r="H64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249" i="1"/>
  <c r="H195" i="1"/>
  <c r="H196" i="1"/>
  <c r="H197" i="1"/>
  <c r="H198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50" i="1"/>
  <c r="H200" i="1"/>
  <c r="H199" i="1"/>
  <c r="H201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05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29" i="1"/>
  <c r="H418" i="1"/>
  <c r="H431" i="1"/>
  <c r="H419" i="1"/>
  <c r="H434" i="1"/>
  <c r="H420" i="1"/>
  <c r="H422" i="1"/>
  <c r="H424" i="1"/>
  <c r="H426" i="1"/>
  <c r="H440" i="1"/>
  <c r="H427" i="1"/>
  <c r="H441" i="1"/>
  <c r="H432" i="1"/>
  <c r="H428" i="1"/>
  <c r="H421" i="1"/>
  <c r="H423" i="1"/>
  <c r="H425" i="1"/>
  <c r="H435" i="1"/>
  <c r="H436" i="1"/>
  <c r="H437" i="1"/>
  <c r="H438" i="1"/>
  <c r="H439" i="1"/>
  <c r="H430" i="1"/>
  <c r="H442" i="1"/>
  <c r="H445" i="1"/>
  <c r="H444" i="1"/>
  <c r="H443" i="1"/>
  <c r="H433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514" i="1"/>
  <c r="H498" i="1"/>
  <c r="H499" i="1"/>
  <c r="H500" i="1"/>
  <c r="H501" i="1"/>
  <c r="H502" i="1"/>
  <c r="H503" i="1"/>
  <c r="H504" i="1"/>
  <c r="H506" i="1"/>
  <c r="H507" i="1"/>
  <c r="H508" i="1"/>
  <c r="H509" i="1"/>
  <c r="H510" i="1"/>
  <c r="H511" i="1"/>
  <c r="H512" i="1"/>
  <c r="H513" i="1"/>
  <c r="H515" i="1"/>
  <c r="H516" i="1"/>
  <c r="H517" i="1"/>
  <c r="H518" i="1"/>
  <c r="H505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94" i="1"/>
  <c r="H546" i="1"/>
  <c r="H578" i="1"/>
  <c r="H551" i="1"/>
  <c r="H548" i="1"/>
  <c r="H552" i="1"/>
  <c r="H584" i="1"/>
  <c r="H582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92" i="1"/>
  <c r="H595" i="1"/>
  <c r="H572" i="1"/>
  <c r="H593" i="1"/>
  <c r="H575" i="1"/>
  <c r="H579" i="1"/>
  <c r="H547" i="1"/>
  <c r="H580" i="1"/>
  <c r="H549" i="1"/>
  <c r="H550" i="1"/>
  <c r="H583" i="1"/>
  <c r="H581" i="1"/>
  <c r="H553" i="1"/>
  <c r="H585" i="1"/>
  <c r="H586" i="1"/>
  <c r="H587" i="1"/>
  <c r="H588" i="1"/>
  <c r="H589" i="1"/>
  <c r="H590" i="1"/>
  <c r="H591" i="1"/>
  <c r="H576" i="1"/>
  <c r="H596" i="1"/>
  <c r="H597" i="1"/>
  <c r="H598" i="1"/>
  <c r="H599" i="1"/>
  <c r="H573" i="1"/>
  <c r="H574" i="1"/>
  <c r="H577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10" i="1"/>
  <c r="Y10" i="1" l="1"/>
  <c r="X154" i="1" l="1"/>
  <c r="Z154" i="1"/>
  <c r="Y154" i="1"/>
  <c r="X155" i="1"/>
  <c r="Z155" i="1"/>
  <c r="Y155" i="1"/>
  <c r="X156" i="1"/>
  <c r="Z156" i="1"/>
  <c r="Y156" i="1"/>
  <c r="X157" i="1"/>
  <c r="Z157" i="1"/>
  <c r="Y157" i="1"/>
  <c r="X158" i="1"/>
  <c r="Z158" i="1"/>
  <c r="Y158" i="1"/>
  <c r="X159" i="1"/>
  <c r="Z159" i="1"/>
  <c r="Y159" i="1"/>
  <c r="X160" i="1"/>
  <c r="Z160" i="1"/>
  <c r="Y160" i="1"/>
  <c r="X161" i="1"/>
  <c r="Z161" i="1"/>
  <c r="Y161" i="1"/>
  <c r="X162" i="1"/>
  <c r="Z162" i="1"/>
  <c r="Y162" i="1"/>
  <c r="X163" i="1"/>
  <c r="Z163" i="1"/>
  <c r="Y163" i="1"/>
  <c r="X164" i="1"/>
  <c r="Z164" i="1"/>
  <c r="Y164" i="1"/>
  <c r="X165" i="1"/>
  <c r="Z165" i="1"/>
  <c r="Y165" i="1"/>
  <c r="X166" i="1"/>
  <c r="Z166" i="1"/>
  <c r="Y166" i="1"/>
  <c r="X167" i="1"/>
  <c r="Z167" i="1"/>
  <c r="Y167" i="1"/>
  <c r="X168" i="1"/>
  <c r="Z168" i="1"/>
  <c r="Y168" i="1"/>
  <c r="X169" i="1"/>
  <c r="Z169" i="1"/>
  <c r="Y169" i="1"/>
  <c r="X170" i="1"/>
  <c r="Z170" i="1"/>
  <c r="Y170" i="1"/>
  <c r="X171" i="1"/>
  <c r="Z171" i="1"/>
  <c r="Y171" i="1"/>
  <c r="X172" i="1"/>
  <c r="Z172" i="1"/>
  <c r="Y172" i="1"/>
  <c r="X173" i="1"/>
  <c r="Z173" i="1"/>
  <c r="Y173" i="1"/>
  <c r="X174" i="1"/>
  <c r="Z174" i="1"/>
  <c r="Y174" i="1"/>
  <c r="X175" i="1"/>
  <c r="Z175" i="1"/>
  <c r="Y175" i="1"/>
  <c r="X176" i="1"/>
  <c r="Z176" i="1"/>
  <c r="Y176" i="1"/>
  <c r="X177" i="1"/>
  <c r="Z177" i="1"/>
  <c r="Y177" i="1"/>
  <c r="X178" i="1"/>
  <c r="Z178" i="1"/>
  <c r="Y178" i="1"/>
  <c r="X179" i="1"/>
  <c r="Z179" i="1"/>
  <c r="Y179" i="1"/>
  <c r="X180" i="1"/>
  <c r="Z180" i="1"/>
  <c r="Y180" i="1"/>
  <c r="X181" i="1"/>
  <c r="Z181" i="1"/>
  <c r="Y181" i="1"/>
  <c r="X182" i="1"/>
  <c r="Z182" i="1"/>
  <c r="Y182" i="1"/>
  <c r="X183" i="1"/>
  <c r="Z183" i="1"/>
  <c r="Y183" i="1"/>
  <c r="X184" i="1"/>
  <c r="Z184" i="1"/>
  <c r="Y184" i="1"/>
  <c r="X185" i="1"/>
  <c r="Z185" i="1"/>
  <c r="Y185" i="1"/>
  <c r="X186" i="1"/>
  <c r="Z186" i="1"/>
  <c r="Y186" i="1"/>
  <c r="X187" i="1"/>
  <c r="Z187" i="1"/>
  <c r="Y187" i="1"/>
  <c r="X188" i="1"/>
  <c r="Z188" i="1"/>
  <c r="Y188" i="1"/>
  <c r="X189" i="1"/>
  <c r="Z189" i="1"/>
  <c r="Y189" i="1"/>
  <c r="X190" i="1"/>
  <c r="Z190" i="1"/>
  <c r="Y190" i="1"/>
  <c r="X191" i="1"/>
  <c r="Z191" i="1"/>
  <c r="Y191" i="1"/>
  <c r="X192" i="1"/>
  <c r="Z192" i="1"/>
  <c r="Y192" i="1"/>
  <c r="X193" i="1"/>
  <c r="Z193" i="1"/>
  <c r="Y193" i="1"/>
  <c r="X194" i="1"/>
  <c r="Z194" i="1"/>
  <c r="Y194" i="1"/>
  <c r="X195" i="1"/>
  <c r="Z195" i="1"/>
  <c r="Y195" i="1"/>
  <c r="X196" i="1"/>
  <c r="Z196" i="1"/>
  <c r="Y196" i="1"/>
  <c r="X197" i="1"/>
  <c r="Z197" i="1"/>
  <c r="Y197" i="1"/>
  <c r="X198" i="1"/>
  <c r="Z198" i="1"/>
  <c r="Y198" i="1"/>
  <c r="X199" i="1"/>
  <c r="Z199" i="1"/>
  <c r="Y199" i="1"/>
  <c r="X200" i="1"/>
  <c r="Z200" i="1"/>
  <c r="Y200" i="1"/>
  <c r="X201" i="1"/>
  <c r="Z201" i="1"/>
  <c r="Y201" i="1"/>
  <c r="X202" i="1"/>
  <c r="Z202" i="1"/>
  <c r="Y202" i="1"/>
  <c r="X203" i="1"/>
  <c r="Z203" i="1"/>
  <c r="Y203" i="1"/>
  <c r="X204" i="1"/>
  <c r="Z204" i="1"/>
  <c r="Y204" i="1"/>
  <c r="X205" i="1"/>
  <c r="Z205" i="1"/>
  <c r="Y205" i="1"/>
  <c r="X206" i="1"/>
  <c r="Z206" i="1"/>
  <c r="Y206" i="1"/>
  <c r="X207" i="1"/>
  <c r="Z207" i="1"/>
  <c r="Y207" i="1"/>
  <c r="X208" i="1"/>
  <c r="Z208" i="1"/>
  <c r="Y208" i="1"/>
  <c r="X209" i="1"/>
  <c r="Z209" i="1"/>
  <c r="Y209" i="1"/>
  <c r="X210" i="1"/>
  <c r="Z210" i="1"/>
  <c r="Y210" i="1"/>
  <c r="X211" i="1"/>
  <c r="Z211" i="1"/>
  <c r="Y211" i="1"/>
  <c r="X212" i="1"/>
  <c r="Z212" i="1"/>
  <c r="Y212" i="1"/>
  <c r="X213" i="1"/>
  <c r="Z213" i="1"/>
  <c r="Y213" i="1"/>
  <c r="X214" i="1"/>
  <c r="Z214" i="1"/>
  <c r="Y214" i="1"/>
  <c r="X215" i="1"/>
  <c r="Z215" i="1"/>
  <c r="Y215" i="1"/>
  <c r="X216" i="1"/>
  <c r="Z216" i="1"/>
  <c r="Y216" i="1"/>
  <c r="X217" i="1"/>
  <c r="Z217" i="1"/>
  <c r="Y217" i="1"/>
  <c r="X218" i="1"/>
  <c r="Z218" i="1"/>
  <c r="Y218" i="1"/>
  <c r="X219" i="1"/>
  <c r="Z219" i="1"/>
  <c r="Y219" i="1"/>
  <c r="X220" i="1"/>
  <c r="Z220" i="1"/>
  <c r="Y220" i="1"/>
  <c r="X221" i="1"/>
  <c r="Z221" i="1"/>
  <c r="Y221" i="1"/>
  <c r="X222" i="1"/>
  <c r="Z222" i="1"/>
  <c r="Y222" i="1"/>
  <c r="X223" i="1"/>
  <c r="Z223" i="1"/>
  <c r="Y223" i="1"/>
  <c r="X224" i="1"/>
  <c r="Z224" i="1"/>
  <c r="Y224" i="1"/>
  <c r="X225" i="1"/>
  <c r="Z225" i="1"/>
  <c r="Y225" i="1"/>
  <c r="X226" i="1"/>
  <c r="Z226" i="1"/>
  <c r="Y226" i="1"/>
  <c r="X227" i="1"/>
  <c r="Z227" i="1"/>
  <c r="Y227" i="1"/>
  <c r="X228" i="1"/>
  <c r="Z228" i="1"/>
  <c r="Y228" i="1"/>
  <c r="X229" i="1"/>
  <c r="Z229" i="1"/>
  <c r="Y229" i="1"/>
  <c r="X230" i="1"/>
  <c r="Z230" i="1"/>
  <c r="Y230" i="1"/>
  <c r="X231" i="1"/>
  <c r="Z231" i="1"/>
  <c r="Y231" i="1"/>
  <c r="X232" i="1"/>
  <c r="Z232" i="1"/>
  <c r="Y232" i="1"/>
  <c r="X233" i="1"/>
  <c r="Z233" i="1"/>
  <c r="Y233" i="1"/>
  <c r="X234" i="1"/>
  <c r="Z234" i="1"/>
  <c r="Y234" i="1"/>
  <c r="X235" i="1"/>
  <c r="Z235" i="1"/>
  <c r="Y235" i="1"/>
  <c r="X236" i="1"/>
  <c r="Z236" i="1"/>
  <c r="Y236" i="1"/>
  <c r="X237" i="1"/>
  <c r="Z237" i="1"/>
  <c r="Y237" i="1"/>
  <c r="X238" i="1"/>
  <c r="Z238" i="1"/>
  <c r="Y238" i="1"/>
  <c r="X239" i="1"/>
  <c r="Z239" i="1"/>
  <c r="Y239" i="1"/>
  <c r="X240" i="1"/>
  <c r="Z240" i="1"/>
  <c r="Y240" i="1"/>
  <c r="X241" i="1"/>
  <c r="Z241" i="1"/>
  <c r="Y241" i="1"/>
  <c r="X242" i="1"/>
  <c r="Z242" i="1"/>
  <c r="Y242" i="1"/>
  <c r="X243" i="1"/>
  <c r="Z243" i="1"/>
  <c r="Y243" i="1"/>
  <c r="X244" i="1"/>
  <c r="Z244" i="1"/>
  <c r="Y244" i="1"/>
  <c r="X245" i="1"/>
  <c r="Z245" i="1"/>
  <c r="Y245" i="1"/>
  <c r="X246" i="1"/>
  <c r="Z246" i="1"/>
  <c r="Y246" i="1"/>
  <c r="X247" i="1"/>
  <c r="Z247" i="1"/>
  <c r="Y247" i="1"/>
  <c r="X248" i="1"/>
  <c r="Z248" i="1"/>
  <c r="Y248" i="1"/>
  <c r="X249" i="1"/>
  <c r="Z249" i="1"/>
  <c r="Y249" i="1"/>
  <c r="X250" i="1"/>
  <c r="Z250" i="1"/>
  <c r="Y250" i="1"/>
  <c r="X251" i="1"/>
  <c r="Z251" i="1"/>
  <c r="Y251" i="1"/>
  <c r="X252" i="1"/>
  <c r="Z252" i="1"/>
  <c r="Y252" i="1"/>
  <c r="X253" i="1"/>
  <c r="Z253" i="1"/>
  <c r="Y253" i="1"/>
  <c r="X254" i="1"/>
  <c r="Z254" i="1"/>
  <c r="Y254" i="1"/>
  <c r="X255" i="1"/>
  <c r="Z255" i="1"/>
  <c r="Y255" i="1"/>
  <c r="X256" i="1"/>
  <c r="Z256" i="1"/>
  <c r="Y256" i="1"/>
  <c r="X257" i="1"/>
  <c r="Z257" i="1"/>
  <c r="Y257" i="1"/>
  <c r="X258" i="1"/>
  <c r="Z258" i="1"/>
  <c r="Y258" i="1"/>
  <c r="X259" i="1"/>
  <c r="Z259" i="1"/>
  <c r="Y259" i="1"/>
  <c r="X260" i="1"/>
  <c r="Z260" i="1"/>
  <c r="Y260" i="1"/>
  <c r="X261" i="1"/>
  <c r="Z261" i="1"/>
  <c r="Y261" i="1"/>
  <c r="X262" i="1"/>
  <c r="Z262" i="1"/>
  <c r="Y262" i="1"/>
  <c r="X263" i="1"/>
  <c r="Z263" i="1"/>
  <c r="Y263" i="1"/>
  <c r="X264" i="1"/>
  <c r="Z264" i="1"/>
  <c r="Y264" i="1"/>
  <c r="X265" i="1"/>
  <c r="Z265" i="1"/>
  <c r="Y265" i="1"/>
  <c r="X266" i="1"/>
  <c r="Z266" i="1"/>
  <c r="Y266" i="1"/>
  <c r="X267" i="1"/>
  <c r="Z267" i="1"/>
  <c r="Y267" i="1"/>
  <c r="X268" i="1"/>
  <c r="Z268" i="1"/>
  <c r="Y268" i="1"/>
  <c r="X269" i="1"/>
  <c r="Z269" i="1"/>
  <c r="Y269" i="1"/>
  <c r="X270" i="1"/>
  <c r="Z270" i="1"/>
  <c r="Y270" i="1"/>
  <c r="X271" i="1"/>
  <c r="Z271" i="1"/>
  <c r="Y271" i="1"/>
  <c r="X272" i="1"/>
  <c r="Z272" i="1"/>
  <c r="Y272" i="1"/>
  <c r="X273" i="1"/>
  <c r="Z273" i="1"/>
  <c r="Y273" i="1"/>
  <c r="X274" i="1"/>
  <c r="Z274" i="1"/>
  <c r="Y274" i="1"/>
  <c r="X275" i="1"/>
  <c r="Z275" i="1"/>
  <c r="Y275" i="1"/>
  <c r="X276" i="1"/>
  <c r="Z276" i="1"/>
  <c r="Y276" i="1"/>
  <c r="X277" i="1"/>
  <c r="Z277" i="1"/>
  <c r="Y277" i="1"/>
  <c r="X278" i="1"/>
  <c r="Z278" i="1"/>
  <c r="Y278" i="1"/>
  <c r="X279" i="1"/>
  <c r="Z279" i="1"/>
  <c r="Y279" i="1"/>
  <c r="X280" i="1"/>
  <c r="Z280" i="1"/>
  <c r="Y280" i="1"/>
  <c r="X281" i="1"/>
  <c r="Z281" i="1"/>
  <c r="Y281" i="1"/>
  <c r="X282" i="1"/>
  <c r="Z282" i="1"/>
  <c r="Y282" i="1"/>
  <c r="X283" i="1"/>
  <c r="Z283" i="1"/>
  <c r="Y283" i="1"/>
  <c r="X284" i="1"/>
  <c r="Z284" i="1"/>
  <c r="Y284" i="1"/>
  <c r="X285" i="1"/>
  <c r="Z285" i="1"/>
  <c r="Y285" i="1"/>
  <c r="X286" i="1"/>
  <c r="Z286" i="1"/>
  <c r="Y286" i="1"/>
  <c r="X287" i="1"/>
  <c r="Z287" i="1"/>
  <c r="Y287" i="1"/>
  <c r="X288" i="1"/>
  <c r="Z288" i="1"/>
  <c r="Y288" i="1"/>
  <c r="X289" i="1"/>
  <c r="Z289" i="1"/>
  <c r="Y289" i="1"/>
  <c r="X290" i="1"/>
  <c r="Z290" i="1"/>
  <c r="Y290" i="1"/>
  <c r="X291" i="1"/>
  <c r="Z291" i="1"/>
  <c r="Y291" i="1"/>
  <c r="X292" i="1"/>
  <c r="Z292" i="1"/>
  <c r="Y292" i="1"/>
  <c r="X293" i="1"/>
  <c r="Z293" i="1"/>
  <c r="Y293" i="1"/>
  <c r="X294" i="1"/>
  <c r="Z294" i="1"/>
  <c r="Y294" i="1"/>
  <c r="X295" i="1"/>
  <c r="Z295" i="1"/>
  <c r="Y295" i="1"/>
  <c r="X296" i="1"/>
  <c r="Z296" i="1"/>
  <c r="Y296" i="1"/>
  <c r="X297" i="1"/>
  <c r="Z297" i="1"/>
  <c r="Y297" i="1"/>
  <c r="X298" i="1"/>
  <c r="Z298" i="1"/>
  <c r="Y298" i="1"/>
  <c r="X299" i="1"/>
  <c r="Z299" i="1"/>
  <c r="Y299" i="1"/>
  <c r="X300" i="1"/>
  <c r="Z300" i="1"/>
  <c r="Y300" i="1"/>
  <c r="X301" i="1"/>
  <c r="Z301" i="1"/>
  <c r="Y301" i="1"/>
  <c r="X302" i="1"/>
  <c r="Z302" i="1"/>
  <c r="Y302" i="1"/>
  <c r="X303" i="1"/>
  <c r="Z303" i="1"/>
  <c r="Y303" i="1"/>
  <c r="X304" i="1"/>
  <c r="Z304" i="1"/>
  <c r="Y304" i="1"/>
  <c r="X305" i="1"/>
  <c r="Z305" i="1"/>
  <c r="Y305" i="1"/>
  <c r="X306" i="1"/>
  <c r="Z306" i="1"/>
  <c r="Y306" i="1"/>
  <c r="X307" i="1"/>
  <c r="Z307" i="1"/>
  <c r="Y307" i="1"/>
  <c r="X308" i="1"/>
  <c r="Z308" i="1"/>
  <c r="Y308" i="1"/>
  <c r="X309" i="1"/>
  <c r="Z309" i="1"/>
  <c r="Y309" i="1"/>
  <c r="X310" i="1"/>
  <c r="Z310" i="1"/>
  <c r="Y310" i="1"/>
  <c r="X311" i="1"/>
  <c r="Z311" i="1"/>
  <c r="Y311" i="1"/>
  <c r="X312" i="1"/>
  <c r="Z312" i="1"/>
  <c r="Y312" i="1"/>
  <c r="X313" i="1"/>
  <c r="Z313" i="1"/>
  <c r="Y313" i="1"/>
  <c r="X314" i="1"/>
  <c r="Z314" i="1"/>
  <c r="Y314" i="1"/>
  <c r="X315" i="1"/>
  <c r="Z315" i="1"/>
  <c r="Y315" i="1"/>
  <c r="X316" i="1"/>
  <c r="Z316" i="1"/>
  <c r="Y316" i="1"/>
  <c r="X317" i="1"/>
  <c r="Z317" i="1"/>
  <c r="Y317" i="1"/>
  <c r="X318" i="1"/>
  <c r="Z318" i="1"/>
  <c r="Y318" i="1"/>
  <c r="X319" i="1"/>
  <c r="Z319" i="1"/>
  <c r="Y319" i="1"/>
  <c r="X320" i="1"/>
  <c r="Z320" i="1"/>
  <c r="Y320" i="1"/>
  <c r="X321" i="1"/>
  <c r="Z321" i="1"/>
  <c r="Y321" i="1"/>
  <c r="X322" i="1"/>
  <c r="Z322" i="1"/>
  <c r="Y322" i="1"/>
  <c r="X323" i="1"/>
  <c r="Z323" i="1"/>
  <c r="Y323" i="1"/>
  <c r="X324" i="1"/>
  <c r="Z324" i="1"/>
  <c r="Y324" i="1"/>
  <c r="X325" i="1"/>
  <c r="Z325" i="1"/>
  <c r="Y325" i="1"/>
  <c r="X326" i="1"/>
  <c r="Z326" i="1"/>
  <c r="Y326" i="1"/>
  <c r="X327" i="1"/>
  <c r="Z327" i="1"/>
  <c r="Y327" i="1"/>
  <c r="X328" i="1"/>
  <c r="Z328" i="1"/>
  <c r="Y328" i="1"/>
  <c r="X329" i="1"/>
  <c r="Z329" i="1"/>
  <c r="Y329" i="1"/>
  <c r="X330" i="1"/>
  <c r="Z330" i="1"/>
  <c r="Y330" i="1"/>
  <c r="X331" i="1"/>
  <c r="Z331" i="1"/>
  <c r="Y331" i="1"/>
  <c r="X332" i="1"/>
  <c r="Z332" i="1"/>
  <c r="Y332" i="1"/>
  <c r="X333" i="1"/>
  <c r="Z333" i="1"/>
  <c r="Y333" i="1"/>
  <c r="X334" i="1"/>
  <c r="Z334" i="1"/>
  <c r="Y334" i="1"/>
  <c r="X335" i="1"/>
  <c r="Z335" i="1"/>
  <c r="Y335" i="1"/>
  <c r="X336" i="1"/>
  <c r="Z336" i="1"/>
  <c r="Y336" i="1"/>
  <c r="X337" i="1"/>
  <c r="Z337" i="1"/>
  <c r="Y337" i="1"/>
  <c r="X338" i="1"/>
  <c r="Z338" i="1"/>
  <c r="Y338" i="1"/>
  <c r="X339" i="1"/>
  <c r="Z339" i="1"/>
  <c r="Y339" i="1"/>
  <c r="X340" i="1"/>
  <c r="Z340" i="1"/>
  <c r="Y340" i="1"/>
  <c r="X341" i="1"/>
  <c r="Z341" i="1"/>
  <c r="Y341" i="1"/>
  <c r="X342" i="1"/>
  <c r="Z342" i="1"/>
  <c r="Y342" i="1"/>
  <c r="X343" i="1"/>
  <c r="Z343" i="1"/>
  <c r="Y343" i="1"/>
  <c r="X344" i="1"/>
  <c r="Z344" i="1"/>
  <c r="Y344" i="1"/>
  <c r="X345" i="1"/>
  <c r="Z345" i="1"/>
  <c r="Y345" i="1"/>
  <c r="X346" i="1"/>
  <c r="Z346" i="1"/>
  <c r="Y346" i="1"/>
  <c r="X347" i="1"/>
  <c r="Z347" i="1"/>
  <c r="Y347" i="1"/>
  <c r="X348" i="1"/>
  <c r="Z348" i="1"/>
  <c r="Y348" i="1"/>
  <c r="X349" i="1"/>
  <c r="Z349" i="1"/>
  <c r="Y349" i="1"/>
  <c r="X350" i="1"/>
  <c r="Z350" i="1"/>
  <c r="Y350" i="1"/>
  <c r="X351" i="1"/>
  <c r="Z351" i="1"/>
  <c r="Y351" i="1"/>
  <c r="X352" i="1"/>
  <c r="Z352" i="1"/>
  <c r="Y352" i="1"/>
  <c r="X353" i="1"/>
  <c r="Z353" i="1"/>
  <c r="Y353" i="1"/>
  <c r="X354" i="1"/>
  <c r="Z354" i="1"/>
  <c r="Y354" i="1"/>
  <c r="X355" i="1"/>
  <c r="Z355" i="1"/>
  <c r="Y355" i="1"/>
  <c r="X356" i="1"/>
  <c r="Z356" i="1"/>
  <c r="Y356" i="1"/>
  <c r="X357" i="1"/>
  <c r="Z357" i="1"/>
  <c r="Y357" i="1"/>
  <c r="X358" i="1"/>
  <c r="Z358" i="1"/>
  <c r="Y358" i="1"/>
  <c r="X359" i="1"/>
  <c r="Z359" i="1"/>
  <c r="Y359" i="1"/>
  <c r="X360" i="1"/>
  <c r="Z360" i="1"/>
  <c r="Y360" i="1"/>
  <c r="X361" i="1"/>
  <c r="Z361" i="1"/>
  <c r="Y361" i="1"/>
  <c r="X362" i="1"/>
  <c r="Z362" i="1"/>
  <c r="Y362" i="1"/>
  <c r="X363" i="1"/>
  <c r="Z363" i="1"/>
  <c r="Y363" i="1"/>
  <c r="X364" i="1"/>
  <c r="Z364" i="1"/>
  <c r="Y364" i="1"/>
  <c r="X365" i="1"/>
  <c r="Z365" i="1"/>
  <c r="Y365" i="1"/>
  <c r="X366" i="1"/>
  <c r="Z366" i="1"/>
  <c r="Y366" i="1"/>
  <c r="X367" i="1"/>
  <c r="Z367" i="1"/>
  <c r="Y367" i="1"/>
  <c r="X368" i="1"/>
  <c r="Z368" i="1"/>
  <c r="Y368" i="1"/>
  <c r="X369" i="1"/>
  <c r="Z369" i="1"/>
  <c r="Y369" i="1"/>
  <c r="X370" i="1"/>
  <c r="Z370" i="1"/>
  <c r="Y370" i="1"/>
  <c r="X371" i="1"/>
  <c r="Z371" i="1"/>
  <c r="Y371" i="1"/>
  <c r="X372" i="1"/>
  <c r="Z372" i="1"/>
  <c r="Y372" i="1"/>
  <c r="X373" i="1"/>
  <c r="Z373" i="1"/>
  <c r="Y373" i="1"/>
  <c r="X374" i="1"/>
  <c r="Z374" i="1"/>
  <c r="Y374" i="1"/>
  <c r="X375" i="1"/>
  <c r="Z375" i="1"/>
  <c r="Y375" i="1"/>
  <c r="X376" i="1"/>
  <c r="Z376" i="1"/>
  <c r="Y376" i="1"/>
  <c r="X377" i="1"/>
  <c r="Z377" i="1"/>
  <c r="Y377" i="1"/>
  <c r="X378" i="1"/>
  <c r="Z378" i="1"/>
  <c r="Y378" i="1"/>
  <c r="X379" i="1"/>
  <c r="Z379" i="1"/>
  <c r="Y379" i="1"/>
  <c r="X380" i="1"/>
  <c r="Z380" i="1"/>
  <c r="Y380" i="1"/>
  <c r="X381" i="1"/>
  <c r="Z381" i="1"/>
  <c r="Y381" i="1"/>
  <c r="X382" i="1"/>
  <c r="Z382" i="1"/>
  <c r="Y382" i="1"/>
  <c r="X383" i="1"/>
  <c r="Z383" i="1"/>
  <c r="Y383" i="1"/>
  <c r="X384" i="1"/>
  <c r="Z384" i="1"/>
  <c r="Y384" i="1"/>
  <c r="X385" i="1"/>
  <c r="Z385" i="1"/>
  <c r="Y385" i="1"/>
  <c r="X386" i="1"/>
  <c r="Z386" i="1"/>
  <c r="Y386" i="1"/>
  <c r="X387" i="1"/>
  <c r="Z387" i="1"/>
  <c r="Y387" i="1"/>
  <c r="X388" i="1"/>
  <c r="Z388" i="1"/>
  <c r="Y388" i="1"/>
  <c r="X389" i="1"/>
  <c r="Z389" i="1"/>
  <c r="Y389" i="1"/>
  <c r="X390" i="1"/>
  <c r="Z390" i="1"/>
  <c r="Y390" i="1"/>
  <c r="X391" i="1"/>
  <c r="Z391" i="1"/>
  <c r="Y391" i="1"/>
  <c r="X392" i="1"/>
  <c r="Z392" i="1"/>
  <c r="Y392" i="1"/>
  <c r="X393" i="1"/>
  <c r="Z393" i="1"/>
  <c r="Y393" i="1"/>
  <c r="X394" i="1"/>
  <c r="Z394" i="1"/>
  <c r="Y394" i="1"/>
  <c r="X395" i="1"/>
  <c r="Z395" i="1"/>
  <c r="Y395" i="1"/>
  <c r="X396" i="1"/>
  <c r="Z396" i="1"/>
  <c r="Y396" i="1"/>
  <c r="X397" i="1"/>
  <c r="Z397" i="1"/>
  <c r="Y397" i="1"/>
  <c r="X398" i="1"/>
  <c r="Z398" i="1"/>
  <c r="Y398" i="1"/>
  <c r="X399" i="1"/>
  <c r="Z399" i="1"/>
  <c r="Y399" i="1"/>
  <c r="X400" i="1"/>
  <c r="Z400" i="1"/>
  <c r="Y400" i="1"/>
  <c r="X401" i="1"/>
  <c r="Z401" i="1"/>
  <c r="Y401" i="1"/>
  <c r="X402" i="1"/>
  <c r="Z402" i="1"/>
  <c r="Y402" i="1"/>
  <c r="X403" i="1"/>
  <c r="Z403" i="1"/>
  <c r="Y403" i="1"/>
  <c r="X404" i="1"/>
  <c r="Z404" i="1"/>
  <c r="Y404" i="1"/>
  <c r="X405" i="1"/>
  <c r="Z405" i="1"/>
  <c r="Y405" i="1"/>
  <c r="X406" i="1"/>
  <c r="Z406" i="1"/>
  <c r="Y406" i="1"/>
  <c r="X407" i="1"/>
  <c r="Z407" i="1"/>
  <c r="Y407" i="1"/>
  <c r="X408" i="1"/>
  <c r="Z408" i="1"/>
  <c r="Y408" i="1"/>
  <c r="X409" i="1"/>
  <c r="Z409" i="1"/>
  <c r="Y409" i="1"/>
  <c r="X410" i="1"/>
  <c r="Z410" i="1"/>
  <c r="Y410" i="1"/>
  <c r="X411" i="1"/>
  <c r="Z411" i="1"/>
  <c r="Y411" i="1"/>
  <c r="X412" i="1"/>
  <c r="Z412" i="1"/>
  <c r="Y412" i="1"/>
  <c r="X413" i="1"/>
  <c r="Z413" i="1"/>
  <c r="Y413" i="1"/>
  <c r="X414" i="1"/>
  <c r="Z414" i="1"/>
  <c r="Y414" i="1"/>
  <c r="X415" i="1"/>
  <c r="Z415" i="1"/>
  <c r="Y415" i="1"/>
  <c r="X416" i="1"/>
  <c r="Z416" i="1"/>
  <c r="Y416" i="1"/>
  <c r="X417" i="1"/>
  <c r="Z417" i="1"/>
  <c r="Y417" i="1"/>
  <c r="X418" i="1"/>
  <c r="Z418" i="1"/>
  <c r="Y418" i="1"/>
  <c r="X419" i="1"/>
  <c r="Z419" i="1"/>
  <c r="Y419" i="1"/>
  <c r="X420" i="1"/>
  <c r="Z420" i="1"/>
  <c r="Y420" i="1"/>
  <c r="X421" i="1"/>
  <c r="Z421" i="1"/>
  <c r="Y421" i="1"/>
  <c r="X422" i="1"/>
  <c r="Z422" i="1"/>
  <c r="Y422" i="1"/>
  <c r="X423" i="1"/>
  <c r="Z423" i="1"/>
  <c r="Y423" i="1"/>
  <c r="X424" i="1"/>
  <c r="Z424" i="1"/>
  <c r="Y424" i="1"/>
  <c r="X425" i="1"/>
  <c r="Z425" i="1"/>
  <c r="Y425" i="1"/>
  <c r="X426" i="1"/>
  <c r="Z426" i="1"/>
  <c r="Y426" i="1"/>
  <c r="X427" i="1"/>
  <c r="Z427" i="1"/>
  <c r="Y427" i="1"/>
  <c r="X428" i="1"/>
  <c r="Z428" i="1"/>
  <c r="Y428" i="1"/>
  <c r="X429" i="1"/>
  <c r="Z429" i="1"/>
  <c r="Y429" i="1"/>
  <c r="X430" i="1"/>
  <c r="Z430" i="1"/>
  <c r="Y430" i="1"/>
  <c r="X431" i="1"/>
  <c r="Z431" i="1"/>
  <c r="Y431" i="1"/>
  <c r="X432" i="1"/>
  <c r="Z432" i="1"/>
  <c r="Y432" i="1"/>
  <c r="X433" i="1"/>
  <c r="Z433" i="1"/>
  <c r="Y433" i="1"/>
  <c r="X434" i="1"/>
  <c r="Z434" i="1"/>
  <c r="Y434" i="1"/>
  <c r="X435" i="1"/>
  <c r="Z435" i="1"/>
  <c r="Y435" i="1"/>
  <c r="X436" i="1"/>
  <c r="Z436" i="1"/>
  <c r="Y436" i="1"/>
  <c r="X437" i="1"/>
  <c r="Z437" i="1"/>
  <c r="Y437" i="1"/>
  <c r="X438" i="1"/>
  <c r="Z438" i="1"/>
  <c r="Y438" i="1"/>
  <c r="X439" i="1"/>
  <c r="Z439" i="1"/>
  <c r="Y439" i="1"/>
  <c r="X440" i="1"/>
  <c r="Z440" i="1"/>
  <c r="Y440" i="1"/>
  <c r="X441" i="1"/>
  <c r="Z441" i="1"/>
  <c r="Y441" i="1"/>
  <c r="X442" i="1"/>
  <c r="Z442" i="1"/>
  <c r="Y442" i="1"/>
  <c r="X443" i="1"/>
  <c r="Z443" i="1"/>
  <c r="Y443" i="1"/>
  <c r="X444" i="1"/>
  <c r="Z444" i="1"/>
  <c r="Y444" i="1"/>
  <c r="X445" i="1"/>
  <c r="Z445" i="1"/>
  <c r="Y445" i="1"/>
  <c r="X446" i="1"/>
  <c r="Z446" i="1"/>
  <c r="Y446" i="1"/>
  <c r="X447" i="1"/>
  <c r="Z447" i="1"/>
  <c r="Y447" i="1"/>
  <c r="X448" i="1"/>
  <c r="Z448" i="1"/>
  <c r="Y448" i="1"/>
  <c r="X449" i="1"/>
  <c r="Z449" i="1"/>
  <c r="Y449" i="1"/>
  <c r="X450" i="1"/>
  <c r="Z450" i="1"/>
  <c r="Y450" i="1"/>
  <c r="X451" i="1"/>
  <c r="Z451" i="1"/>
  <c r="Y451" i="1"/>
  <c r="X452" i="1"/>
  <c r="Z452" i="1"/>
  <c r="Y452" i="1"/>
  <c r="X453" i="1"/>
  <c r="Z453" i="1"/>
  <c r="Y453" i="1"/>
  <c r="X454" i="1"/>
  <c r="Z454" i="1"/>
  <c r="Y454" i="1"/>
  <c r="X455" i="1"/>
  <c r="Z455" i="1"/>
  <c r="Y455" i="1"/>
  <c r="X456" i="1"/>
  <c r="Z456" i="1"/>
  <c r="Y456" i="1"/>
  <c r="X457" i="1"/>
  <c r="Z457" i="1"/>
  <c r="Y457" i="1"/>
  <c r="X458" i="1"/>
  <c r="Z458" i="1"/>
  <c r="Y458" i="1"/>
  <c r="X459" i="1"/>
  <c r="Z459" i="1"/>
  <c r="Y459" i="1"/>
  <c r="X460" i="1"/>
  <c r="Z460" i="1"/>
  <c r="Y460" i="1"/>
  <c r="X461" i="1"/>
  <c r="Z461" i="1"/>
  <c r="Y461" i="1"/>
  <c r="X462" i="1"/>
  <c r="Z462" i="1"/>
  <c r="Y462" i="1"/>
  <c r="X463" i="1"/>
  <c r="Z463" i="1"/>
  <c r="Y463" i="1"/>
  <c r="X464" i="1"/>
  <c r="Z464" i="1"/>
  <c r="Y464" i="1"/>
  <c r="X465" i="1"/>
  <c r="Z465" i="1"/>
  <c r="Y465" i="1"/>
  <c r="X466" i="1"/>
  <c r="Z466" i="1"/>
  <c r="Y466" i="1"/>
  <c r="X467" i="1"/>
  <c r="Z467" i="1"/>
  <c r="Y467" i="1"/>
  <c r="X468" i="1"/>
  <c r="Z468" i="1"/>
  <c r="Y468" i="1"/>
  <c r="X469" i="1"/>
  <c r="Z469" i="1"/>
  <c r="Y469" i="1"/>
  <c r="X470" i="1"/>
  <c r="Z470" i="1"/>
  <c r="Y470" i="1"/>
  <c r="X471" i="1"/>
  <c r="Z471" i="1"/>
  <c r="Y471" i="1"/>
  <c r="X472" i="1"/>
  <c r="Z472" i="1"/>
  <c r="Y472" i="1"/>
  <c r="X473" i="1"/>
  <c r="Z473" i="1"/>
  <c r="Y473" i="1"/>
  <c r="X474" i="1"/>
  <c r="Z474" i="1"/>
  <c r="Y474" i="1"/>
  <c r="X475" i="1"/>
  <c r="Z475" i="1"/>
  <c r="Y475" i="1"/>
  <c r="X476" i="1"/>
  <c r="Z476" i="1"/>
  <c r="Y476" i="1"/>
  <c r="X477" i="1"/>
  <c r="Z477" i="1"/>
  <c r="Y477" i="1"/>
  <c r="X478" i="1"/>
  <c r="Z478" i="1"/>
  <c r="Y478" i="1"/>
  <c r="X479" i="1"/>
  <c r="Z479" i="1"/>
  <c r="Y479" i="1"/>
  <c r="X480" i="1"/>
  <c r="Z480" i="1"/>
  <c r="Y480" i="1"/>
  <c r="X481" i="1"/>
  <c r="Z481" i="1"/>
  <c r="Y481" i="1"/>
  <c r="X482" i="1"/>
  <c r="Z482" i="1"/>
  <c r="Y482" i="1"/>
  <c r="X483" i="1"/>
  <c r="Z483" i="1"/>
  <c r="Y483" i="1"/>
  <c r="X484" i="1"/>
  <c r="Z484" i="1"/>
  <c r="Y484" i="1"/>
  <c r="X485" i="1"/>
  <c r="Z485" i="1"/>
  <c r="Y485" i="1"/>
  <c r="X486" i="1"/>
  <c r="Z486" i="1"/>
  <c r="Y486" i="1"/>
  <c r="X487" i="1"/>
  <c r="Z487" i="1"/>
  <c r="Y487" i="1"/>
  <c r="X488" i="1"/>
  <c r="Z488" i="1"/>
  <c r="Y488" i="1"/>
  <c r="X489" i="1"/>
  <c r="Z489" i="1"/>
  <c r="Y489" i="1"/>
  <c r="X490" i="1"/>
  <c r="Z490" i="1"/>
  <c r="Y490" i="1"/>
  <c r="X491" i="1"/>
  <c r="Z491" i="1"/>
  <c r="Y491" i="1"/>
  <c r="X492" i="1"/>
  <c r="Z492" i="1"/>
  <c r="Y492" i="1"/>
  <c r="X493" i="1"/>
  <c r="Z493" i="1"/>
  <c r="Y493" i="1"/>
  <c r="X494" i="1"/>
  <c r="Z494" i="1"/>
  <c r="Y494" i="1"/>
  <c r="X495" i="1"/>
  <c r="Z495" i="1"/>
  <c r="Y495" i="1"/>
  <c r="X496" i="1"/>
  <c r="Z496" i="1"/>
  <c r="Y496" i="1"/>
  <c r="X497" i="1"/>
  <c r="Z497" i="1"/>
  <c r="Y497" i="1"/>
  <c r="X498" i="1"/>
  <c r="Z498" i="1"/>
  <c r="Y498" i="1"/>
  <c r="X499" i="1"/>
  <c r="Z499" i="1"/>
  <c r="Y499" i="1"/>
  <c r="X500" i="1"/>
  <c r="Z500" i="1"/>
  <c r="Y500" i="1"/>
  <c r="X501" i="1"/>
  <c r="Z501" i="1"/>
  <c r="Y501" i="1"/>
  <c r="X502" i="1"/>
  <c r="Z502" i="1"/>
  <c r="Y502" i="1"/>
  <c r="X503" i="1"/>
  <c r="Z503" i="1"/>
  <c r="Y503" i="1"/>
  <c r="X504" i="1"/>
  <c r="Z504" i="1"/>
  <c r="Y504" i="1"/>
  <c r="X505" i="1"/>
  <c r="Z505" i="1"/>
  <c r="Y505" i="1"/>
  <c r="X506" i="1"/>
  <c r="Z506" i="1"/>
  <c r="Y506" i="1"/>
  <c r="X507" i="1"/>
  <c r="Z507" i="1"/>
  <c r="Y507" i="1"/>
  <c r="X508" i="1"/>
  <c r="Z508" i="1"/>
  <c r="Y508" i="1"/>
  <c r="X509" i="1"/>
  <c r="Z509" i="1"/>
  <c r="Y509" i="1"/>
  <c r="X510" i="1"/>
  <c r="Z510" i="1"/>
  <c r="Y510" i="1"/>
  <c r="X511" i="1"/>
  <c r="Z511" i="1"/>
  <c r="Y511" i="1"/>
  <c r="X512" i="1"/>
  <c r="Z512" i="1"/>
  <c r="Y512" i="1"/>
  <c r="X513" i="1"/>
  <c r="Z513" i="1"/>
  <c r="Y513" i="1"/>
  <c r="X514" i="1"/>
  <c r="Z514" i="1"/>
  <c r="Y514" i="1"/>
  <c r="X515" i="1"/>
  <c r="Z515" i="1"/>
  <c r="Y515" i="1"/>
  <c r="X516" i="1"/>
  <c r="Z516" i="1"/>
  <c r="Y516" i="1"/>
  <c r="X517" i="1"/>
  <c r="Z517" i="1"/>
  <c r="Y517" i="1"/>
  <c r="X518" i="1"/>
  <c r="Z518" i="1"/>
  <c r="Y518" i="1"/>
  <c r="X519" i="1"/>
  <c r="Z519" i="1"/>
  <c r="Y519" i="1"/>
  <c r="X520" i="1"/>
  <c r="Z520" i="1"/>
  <c r="Y520" i="1"/>
  <c r="X521" i="1"/>
  <c r="Z521" i="1"/>
  <c r="Y521" i="1"/>
  <c r="X522" i="1"/>
  <c r="Z522" i="1"/>
  <c r="Y522" i="1"/>
  <c r="X523" i="1"/>
  <c r="Z523" i="1"/>
  <c r="Y523" i="1"/>
  <c r="X524" i="1"/>
  <c r="Z524" i="1"/>
  <c r="Y524" i="1"/>
  <c r="X525" i="1"/>
  <c r="Z525" i="1"/>
  <c r="Y525" i="1"/>
  <c r="X526" i="1"/>
  <c r="Z526" i="1"/>
  <c r="Y526" i="1"/>
  <c r="X527" i="1"/>
  <c r="Z527" i="1"/>
  <c r="Y527" i="1"/>
  <c r="X528" i="1"/>
  <c r="Z528" i="1"/>
  <c r="Y528" i="1"/>
  <c r="X529" i="1"/>
  <c r="Z529" i="1"/>
  <c r="Y529" i="1"/>
  <c r="X530" i="1"/>
  <c r="Z530" i="1"/>
  <c r="Y530" i="1"/>
  <c r="X531" i="1"/>
  <c r="Z531" i="1"/>
  <c r="Y531" i="1"/>
  <c r="X532" i="1"/>
  <c r="Z532" i="1"/>
  <c r="Y532" i="1"/>
  <c r="X533" i="1"/>
  <c r="Z533" i="1"/>
  <c r="Y533" i="1"/>
  <c r="X534" i="1"/>
  <c r="Z534" i="1"/>
  <c r="Y534" i="1"/>
  <c r="X535" i="1"/>
  <c r="Z535" i="1"/>
  <c r="Y535" i="1"/>
  <c r="X536" i="1"/>
  <c r="Z536" i="1"/>
  <c r="Y536" i="1"/>
  <c r="X537" i="1"/>
  <c r="Z537" i="1"/>
  <c r="Y537" i="1"/>
  <c r="X538" i="1"/>
  <c r="Z538" i="1"/>
  <c r="Y538" i="1"/>
  <c r="X539" i="1"/>
  <c r="Z539" i="1"/>
  <c r="Y539" i="1"/>
  <c r="X540" i="1"/>
  <c r="Z540" i="1"/>
  <c r="Y540" i="1"/>
  <c r="X541" i="1"/>
  <c r="Z541" i="1"/>
  <c r="Y541" i="1"/>
  <c r="X542" i="1"/>
  <c r="Z542" i="1"/>
  <c r="Y542" i="1"/>
  <c r="X543" i="1"/>
  <c r="Z543" i="1"/>
  <c r="Y543" i="1"/>
  <c r="X544" i="1"/>
  <c r="Z544" i="1"/>
  <c r="Y544" i="1"/>
  <c r="X545" i="1"/>
  <c r="Z545" i="1"/>
  <c r="Y545" i="1"/>
  <c r="X546" i="1"/>
  <c r="Z546" i="1"/>
  <c r="Y546" i="1"/>
  <c r="X547" i="1"/>
  <c r="Z547" i="1"/>
  <c r="Y547" i="1"/>
  <c r="X548" i="1"/>
  <c r="Z548" i="1"/>
  <c r="Y548" i="1"/>
  <c r="X549" i="1"/>
  <c r="Z549" i="1"/>
  <c r="Y549" i="1"/>
  <c r="X550" i="1"/>
  <c r="Z550" i="1"/>
  <c r="Y550" i="1"/>
  <c r="X551" i="1"/>
  <c r="Z551" i="1"/>
  <c r="Y551" i="1"/>
  <c r="X552" i="1"/>
  <c r="Z552" i="1"/>
  <c r="Y552" i="1"/>
  <c r="X553" i="1"/>
  <c r="Z553" i="1"/>
  <c r="Y553" i="1"/>
  <c r="X554" i="1"/>
  <c r="Z554" i="1"/>
  <c r="Y554" i="1"/>
  <c r="X555" i="1"/>
  <c r="Z555" i="1"/>
  <c r="Y555" i="1"/>
  <c r="X556" i="1"/>
  <c r="Z556" i="1"/>
  <c r="Y556" i="1"/>
  <c r="X557" i="1"/>
  <c r="Z557" i="1"/>
  <c r="Y557" i="1"/>
  <c r="X558" i="1"/>
  <c r="Z558" i="1"/>
  <c r="Y558" i="1"/>
  <c r="X559" i="1"/>
  <c r="Z559" i="1"/>
  <c r="Y559" i="1"/>
  <c r="X560" i="1"/>
  <c r="Z560" i="1"/>
  <c r="Y560" i="1"/>
  <c r="X561" i="1"/>
  <c r="Z561" i="1"/>
  <c r="Y561" i="1"/>
  <c r="X562" i="1"/>
  <c r="Z562" i="1"/>
  <c r="Y562" i="1"/>
  <c r="X563" i="1"/>
  <c r="Z563" i="1"/>
  <c r="Y563" i="1"/>
  <c r="X564" i="1"/>
  <c r="Z564" i="1"/>
  <c r="Y564" i="1"/>
  <c r="X565" i="1"/>
  <c r="Z565" i="1"/>
  <c r="Y565" i="1"/>
  <c r="X566" i="1"/>
  <c r="Z566" i="1"/>
  <c r="Y566" i="1"/>
  <c r="X567" i="1"/>
  <c r="Z567" i="1"/>
  <c r="Y567" i="1"/>
  <c r="X568" i="1"/>
  <c r="Z568" i="1"/>
  <c r="Y568" i="1"/>
  <c r="X569" i="1"/>
  <c r="Z569" i="1"/>
  <c r="Y569" i="1"/>
  <c r="X570" i="1"/>
  <c r="Z570" i="1"/>
  <c r="Y570" i="1"/>
  <c r="X571" i="1"/>
  <c r="Z571" i="1"/>
  <c r="Y571" i="1"/>
  <c r="X572" i="1"/>
  <c r="Z572" i="1"/>
  <c r="Y572" i="1"/>
  <c r="X573" i="1"/>
  <c r="Z573" i="1"/>
  <c r="Y573" i="1"/>
  <c r="X574" i="1"/>
  <c r="Z574" i="1"/>
  <c r="Y574" i="1"/>
  <c r="X575" i="1"/>
  <c r="Z575" i="1"/>
  <c r="Y575" i="1"/>
  <c r="X576" i="1"/>
  <c r="Z576" i="1"/>
  <c r="Y576" i="1"/>
  <c r="X577" i="1"/>
  <c r="Z577" i="1"/>
  <c r="Y577" i="1"/>
  <c r="X578" i="1"/>
  <c r="Z578" i="1"/>
  <c r="Y578" i="1"/>
  <c r="X579" i="1"/>
  <c r="Z579" i="1"/>
  <c r="Y579" i="1"/>
  <c r="X580" i="1"/>
  <c r="Z580" i="1"/>
  <c r="Y580" i="1"/>
  <c r="X581" i="1"/>
  <c r="Z581" i="1"/>
  <c r="Y581" i="1"/>
  <c r="X582" i="1"/>
  <c r="Z582" i="1"/>
  <c r="Y582" i="1"/>
  <c r="X583" i="1"/>
  <c r="Z583" i="1"/>
  <c r="Y583" i="1"/>
  <c r="X584" i="1"/>
  <c r="Z584" i="1"/>
  <c r="Y584" i="1"/>
  <c r="X585" i="1"/>
  <c r="Z585" i="1"/>
  <c r="Y585" i="1"/>
  <c r="X586" i="1"/>
  <c r="Z586" i="1"/>
  <c r="Y586" i="1"/>
  <c r="X587" i="1"/>
  <c r="Z587" i="1"/>
  <c r="Y587" i="1"/>
  <c r="X588" i="1"/>
  <c r="Z588" i="1"/>
  <c r="Y588" i="1"/>
  <c r="X589" i="1"/>
  <c r="Z589" i="1"/>
  <c r="Y589" i="1"/>
  <c r="X590" i="1"/>
  <c r="Z590" i="1"/>
  <c r="Y590" i="1"/>
  <c r="X591" i="1"/>
  <c r="Z591" i="1"/>
  <c r="Y591" i="1"/>
  <c r="X592" i="1"/>
  <c r="Z592" i="1"/>
  <c r="Y592" i="1"/>
  <c r="X593" i="1"/>
  <c r="Z593" i="1"/>
  <c r="Y593" i="1"/>
  <c r="X594" i="1"/>
  <c r="Z594" i="1"/>
  <c r="Y594" i="1"/>
  <c r="X595" i="1"/>
  <c r="Z595" i="1"/>
  <c r="Y595" i="1"/>
  <c r="X596" i="1"/>
  <c r="Z596" i="1"/>
  <c r="Y596" i="1"/>
  <c r="X597" i="1"/>
  <c r="Z597" i="1"/>
  <c r="Y597" i="1"/>
  <c r="X598" i="1"/>
  <c r="Z598" i="1"/>
  <c r="Y598" i="1"/>
  <c r="X599" i="1"/>
  <c r="Z599" i="1"/>
  <c r="Y599" i="1"/>
  <c r="X600" i="1"/>
  <c r="Z600" i="1"/>
  <c r="Y600" i="1"/>
  <c r="X601" i="1"/>
  <c r="Z601" i="1"/>
  <c r="Y601" i="1"/>
  <c r="X602" i="1"/>
  <c r="Z602" i="1"/>
  <c r="Y602" i="1"/>
  <c r="X603" i="1"/>
  <c r="Z603" i="1"/>
  <c r="Y603" i="1"/>
  <c r="X604" i="1"/>
  <c r="Z604" i="1"/>
  <c r="Y604" i="1"/>
  <c r="X605" i="1"/>
  <c r="Z605" i="1"/>
  <c r="Y605" i="1"/>
  <c r="X606" i="1"/>
  <c r="Z606" i="1"/>
  <c r="Y606" i="1"/>
  <c r="X607" i="1"/>
  <c r="Z607" i="1"/>
  <c r="Y607" i="1"/>
  <c r="X608" i="1"/>
  <c r="Z608" i="1"/>
  <c r="Y608" i="1"/>
  <c r="X609" i="1"/>
  <c r="Z609" i="1"/>
  <c r="Y609" i="1"/>
  <c r="X610" i="1"/>
  <c r="Z610" i="1"/>
  <c r="Y610" i="1"/>
  <c r="X611" i="1"/>
  <c r="Z611" i="1"/>
  <c r="Y611" i="1"/>
  <c r="X612" i="1"/>
  <c r="Z612" i="1"/>
  <c r="Y612" i="1"/>
  <c r="X613" i="1"/>
  <c r="Z613" i="1"/>
  <c r="Y613" i="1"/>
  <c r="X614" i="1"/>
  <c r="Z614" i="1"/>
  <c r="Y614" i="1"/>
  <c r="X615" i="1"/>
  <c r="Z615" i="1"/>
  <c r="Y615" i="1"/>
  <c r="X616" i="1"/>
  <c r="Z616" i="1"/>
  <c r="Y616" i="1"/>
  <c r="X617" i="1"/>
  <c r="Z617" i="1"/>
  <c r="Y617" i="1"/>
  <c r="X618" i="1"/>
  <c r="Z618" i="1"/>
  <c r="Y618" i="1"/>
  <c r="X619" i="1"/>
  <c r="Z619" i="1"/>
  <c r="Y619" i="1"/>
  <c r="X620" i="1"/>
  <c r="Z620" i="1"/>
  <c r="Y620" i="1"/>
  <c r="X621" i="1"/>
  <c r="Z621" i="1"/>
  <c r="Y621" i="1"/>
  <c r="X622" i="1"/>
  <c r="Z622" i="1"/>
  <c r="Y622" i="1"/>
  <c r="X623" i="1"/>
  <c r="Z623" i="1"/>
  <c r="Y623" i="1"/>
  <c r="X624" i="1"/>
  <c r="Z624" i="1"/>
  <c r="Y624" i="1"/>
  <c r="X625" i="1"/>
  <c r="Z625" i="1"/>
  <c r="Y625" i="1"/>
  <c r="X626" i="1"/>
  <c r="Z626" i="1"/>
  <c r="Y626" i="1"/>
  <c r="X627" i="1"/>
  <c r="Z627" i="1"/>
  <c r="Y627" i="1"/>
  <c r="X628" i="1"/>
  <c r="Z628" i="1"/>
  <c r="Y628" i="1"/>
  <c r="X629" i="1"/>
  <c r="Z629" i="1"/>
  <c r="Y629" i="1"/>
  <c r="X630" i="1"/>
  <c r="Z630" i="1"/>
  <c r="Y630" i="1"/>
  <c r="X631" i="1"/>
  <c r="Z631" i="1"/>
  <c r="Y631" i="1"/>
  <c r="X632" i="1"/>
  <c r="Z632" i="1"/>
  <c r="Y632" i="1"/>
  <c r="X633" i="1"/>
  <c r="Z633" i="1"/>
  <c r="Y633" i="1"/>
  <c r="X634" i="1"/>
  <c r="Z634" i="1"/>
  <c r="Y634" i="1"/>
  <c r="X635" i="1"/>
  <c r="Z635" i="1"/>
  <c r="Y635" i="1"/>
  <c r="X636" i="1"/>
  <c r="Z636" i="1"/>
  <c r="Y636" i="1"/>
  <c r="X637" i="1"/>
  <c r="Z637" i="1"/>
  <c r="Y637" i="1"/>
  <c r="X638" i="1"/>
  <c r="Z638" i="1"/>
  <c r="Y638" i="1"/>
  <c r="X639" i="1"/>
  <c r="Z639" i="1"/>
  <c r="Y639" i="1"/>
  <c r="X640" i="1"/>
  <c r="Z640" i="1"/>
  <c r="Y640" i="1"/>
  <c r="X641" i="1"/>
  <c r="Z641" i="1"/>
  <c r="Y641" i="1"/>
  <c r="X642" i="1"/>
  <c r="Z642" i="1"/>
  <c r="Y642" i="1"/>
  <c r="X643" i="1"/>
  <c r="Z643" i="1"/>
  <c r="Y643" i="1"/>
  <c r="X644" i="1"/>
  <c r="Z644" i="1"/>
  <c r="Y644" i="1"/>
  <c r="X645" i="1"/>
  <c r="Z645" i="1"/>
  <c r="Y645" i="1"/>
  <c r="X646" i="1"/>
  <c r="Z646" i="1"/>
  <c r="Y646" i="1"/>
  <c r="X647" i="1"/>
  <c r="Z647" i="1"/>
  <c r="Y647" i="1"/>
  <c r="X648" i="1"/>
  <c r="Z648" i="1"/>
  <c r="Y648" i="1"/>
  <c r="X649" i="1"/>
  <c r="Z649" i="1"/>
  <c r="Y649" i="1"/>
  <c r="X650" i="1"/>
  <c r="Z650" i="1"/>
  <c r="Y650" i="1"/>
  <c r="X651" i="1"/>
  <c r="Z651" i="1"/>
  <c r="Y651" i="1"/>
  <c r="X652" i="1"/>
  <c r="Z652" i="1"/>
  <c r="Y652" i="1"/>
  <c r="X653" i="1"/>
  <c r="Z653" i="1"/>
  <c r="Y653" i="1"/>
  <c r="X654" i="1"/>
  <c r="Z654" i="1"/>
  <c r="Y654" i="1"/>
  <c r="X655" i="1"/>
  <c r="Z655" i="1"/>
  <c r="Y655" i="1"/>
  <c r="X656" i="1"/>
  <c r="Z656" i="1"/>
  <c r="Y656" i="1"/>
  <c r="X657" i="1"/>
  <c r="Z657" i="1"/>
  <c r="Y657" i="1"/>
  <c r="X658" i="1"/>
  <c r="Z658" i="1"/>
  <c r="Y658" i="1"/>
  <c r="X659" i="1"/>
  <c r="Z659" i="1"/>
  <c r="Y659" i="1"/>
  <c r="X660" i="1"/>
  <c r="Z660" i="1"/>
  <c r="Y660" i="1"/>
  <c r="X661" i="1"/>
  <c r="Z661" i="1"/>
  <c r="Y661" i="1"/>
  <c r="X662" i="1"/>
  <c r="Z662" i="1"/>
  <c r="Y662" i="1"/>
  <c r="X663" i="1"/>
  <c r="Z663" i="1"/>
  <c r="Y663" i="1"/>
  <c r="X664" i="1"/>
  <c r="Z664" i="1"/>
  <c r="Y664" i="1"/>
  <c r="X665" i="1"/>
  <c r="Z665" i="1"/>
  <c r="Y665" i="1"/>
  <c r="X666" i="1"/>
  <c r="Z666" i="1"/>
  <c r="Y666" i="1"/>
  <c r="X667" i="1"/>
  <c r="Z667" i="1"/>
  <c r="Y667" i="1"/>
  <c r="X668" i="1"/>
  <c r="Z668" i="1"/>
  <c r="Y668" i="1"/>
  <c r="X669" i="1"/>
  <c r="Z669" i="1"/>
  <c r="Y669" i="1"/>
  <c r="X670" i="1"/>
  <c r="Z670" i="1"/>
  <c r="Y670" i="1"/>
  <c r="X671" i="1"/>
  <c r="Z671" i="1"/>
  <c r="Y671" i="1"/>
  <c r="X672" i="1"/>
  <c r="Z672" i="1"/>
  <c r="Y672" i="1"/>
  <c r="X673" i="1"/>
  <c r="Z673" i="1"/>
  <c r="Y673" i="1"/>
  <c r="X674" i="1"/>
  <c r="Z674" i="1"/>
  <c r="Y674" i="1"/>
  <c r="X675" i="1"/>
  <c r="Z675" i="1"/>
  <c r="Y675" i="1"/>
  <c r="X676" i="1"/>
  <c r="Z676" i="1"/>
  <c r="Y676" i="1"/>
  <c r="X677" i="1"/>
  <c r="Z677" i="1"/>
  <c r="Y677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24" i="1"/>
  <c r="AC326" i="1"/>
  <c r="AC327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C504" i="1"/>
  <c r="AC505" i="1"/>
  <c r="AC506" i="1"/>
  <c r="AC507" i="1"/>
  <c r="AC508" i="1"/>
  <c r="AC517" i="1"/>
  <c r="AC518" i="1"/>
  <c r="AC533" i="1"/>
  <c r="AC534" i="1"/>
  <c r="AC536" i="1"/>
  <c r="AC537" i="1"/>
  <c r="AC538" i="1"/>
  <c r="AC541" i="1"/>
  <c r="AC542" i="1"/>
  <c r="AC543" i="1"/>
  <c r="AC544" i="1"/>
  <c r="AC545" i="1"/>
  <c r="AC546" i="1"/>
  <c r="AC547" i="1"/>
  <c r="AC548" i="1"/>
  <c r="AC549" i="1"/>
  <c r="AC550" i="1"/>
  <c r="AC551" i="1"/>
  <c r="AC552" i="1"/>
  <c r="AC553" i="1"/>
  <c r="AC554" i="1"/>
  <c r="AC555" i="1"/>
  <c r="AC556" i="1"/>
  <c r="AC557" i="1"/>
  <c r="AC558" i="1"/>
  <c r="AC559" i="1"/>
  <c r="AC560" i="1"/>
  <c r="AC561" i="1"/>
  <c r="AC562" i="1"/>
  <c r="AC563" i="1"/>
  <c r="AC564" i="1"/>
  <c r="AC565" i="1"/>
  <c r="AC566" i="1"/>
  <c r="AC567" i="1"/>
  <c r="AC568" i="1"/>
  <c r="AC569" i="1"/>
  <c r="AC570" i="1"/>
  <c r="AC571" i="1"/>
  <c r="AC572" i="1"/>
  <c r="AC573" i="1"/>
  <c r="AC574" i="1"/>
  <c r="AC575" i="1"/>
  <c r="AC576" i="1"/>
  <c r="AC577" i="1"/>
  <c r="AC578" i="1"/>
  <c r="AC579" i="1"/>
  <c r="AC580" i="1"/>
  <c r="AC581" i="1"/>
  <c r="AC582" i="1"/>
  <c r="AC583" i="1"/>
  <c r="AC584" i="1"/>
  <c r="AC585" i="1"/>
  <c r="AC586" i="1"/>
  <c r="AC587" i="1"/>
  <c r="AC588" i="1"/>
  <c r="AC589" i="1"/>
  <c r="AC590" i="1"/>
  <c r="AC591" i="1"/>
  <c r="AC592" i="1"/>
  <c r="AC593" i="1"/>
  <c r="AC594" i="1"/>
  <c r="AC595" i="1"/>
  <c r="AC596" i="1"/>
  <c r="AC597" i="1"/>
  <c r="AC598" i="1"/>
  <c r="AC599" i="1"/>
  <c r="AC600" i="1"/>
  <c r="AC601" i="1"/>
  <c r="AC602" i="1"/>
  <c r="AC603" i="1"/>
  <c r="AC604" i="1"/>
  <c r="AC605" i="1"/>
  <c r="AC606" i="1"/>
  <c r="AC607" i="1"/>
  <c r="AC608" i="1"/>
  <c r="AC609" i="1"/>
  <c r="AC610" i="1"/>
  <c r="AC611" i="1"/>
  <c r="AC612" i="1"/>
  <c r="AC613" i="1"/>
  <c r="AC614" i="1"/>
  <c r="AC615" i="1"/>
  <c r="AC616" i="1"/>
  <c r="AC617" i="1"/>
  <c r="AC618" i="1"/>
  <c r="AC619" i="1"/>
  <c r="AC620" i="1"/>
  <c r="AC621" i="1"/>
  <c r="AC622" i="1"/>
  <c r="AC623" i="1"/>
  <c r="AC624" i="1"/>
  <c r="AC625" i="1"/>
  <c r="AC626" i="1"/>
  <c r="AC627" i="1"/>
  <c r="AC628" i="1"/>
  <c r="AC629" i="1"/>
  <c r="AC630" i="1"/>
  <c r="AC631" i="1"/>
  <c r="AC632" i="1"/>
  <c r="AC633" i="1"/>
  <c r="AC634" i="1"/>
  <c r="AC635" i="1"/>
  <c r="AC636" i="1"/>
  <c r="AC637" i="1"/>
  <c r="AC638" i="1"/>
  <c r="AC639" i="1"/>
  <c r="AC640" i="1"/>
  <c r="AC641" i="1"/>
  <c r="AC642" i="1"/>
  <c r="AC643" i="1"/>
  <c r="AC644" i="1"/>
  <c r="AC645" i="1"/>
  <c r="AC653" i="1"/>
  <c r="AC664" i="1"/>
  <c r="AC665" i="1"/>
  <c r="AC666" i="1"/>
  <c r="AC667" i="1"/>
  <c r="AC668" i="1"/>
  <c r="AC669" i="1"/>
  <c r="AC670" i="1"/>
  <c r="AC671" i="1"/>
  <c r="AC672" i="1"/>
  <c r="AC673" i="1"/>
  <c r="AC674" i="1"/>
  <c r="AC675" i="1"/>
  <c r="AC522" i="1" l="1"/>
  <c r="AD522" i="1" s="1"/>
  <c r="AC520" i="1"/>
  <c r="AD520" i="1" s="1"/>
  <c r="AC323" i="1"/>
  <c r="AD323" i="1" s="1"/>
  <c r="AC325" i="1"/>
  <c r="AD325" i="1" s="1"/>
  <c r="AC322" i="1"/>
  <c r="AD322" i="1" s="1"/>
  <c r="AC524" i="1"/>
  <c r="AD524" i="1" s="1"/>
  <c r="AC649" i="1"/>
  <c r="AD649" i="1" s="1"/>
  <c r="AC540" i="1"/>
  <c r="AD540" i="1" s="1"/>
  <c r="AC660" i="1"/>
  <c r="AD660" i="1" s="1"/>
  <c r="AC656" i="1"/>
  <c r="AD656" i="1" s="1"/>
  <c r="AC519" i="1"/>
  <c r="AD519" i="1" s="1"/>
  <c r="AC652" i="1"/>
  <c r="AD652" i="1" s="1"/>
  <c r="AC659" i="1"/>
  <c r="AD659" i="1" s="1"/>
  <c r="AC531" i="1"/>
  <c r="AD531" i="1" s="1"/>
  <c r="AC315" i="1"/>
  <c r="AD315" i="1" s="1"/>
  <c r="AC328" i="1"/>
  <c r="AD328" i="1" s="1"/>
  <c r="AC513" i="1"/>
  <c r="AD513" i="1" s="1"/>
  <c r="AC523" i="1"/>
  <c r="AD523" i="1" s="1"/>
  <c r="AC647" i="1"/>
  <c r="AD647" i="1" s="1"/>
  <c r="AC527" i="1"/>
  <c r="AD527" i="1" s="1"/>
  <c r="AC511" i="1"/>
  <c r="AD511" i="1" s="1"/>
  <c r="AC676" i="1"/>
  <c r="AD676" i="1" s="1"/>
  <c r="AC539" i="1"/>
  <c r="AD539" i="1" s="1"/>
  <c r="AC307" i="1"/>
  <c r="AD307" i="1" s="1"/>
  <c r="AC658" i="1"/>
  <c r="AD658" i="1" s="1"/>
  <c r="AC650" i="1"/>
  <c r="AC530" i="1"/>
  <c r="AD530" i="1" s="1"/>
  <c r="AC514" i="1"/>
  <c r="AD514" i="1" s="1"/>
  <c r="AC314" i="1"/>
  <c r="AD314" i="1" s="1"/>
  <c r="AC306" i="1"/>
  <c r="AD306" i="1" s="1"/>
  <c r="AC657" i="1"/>
  <c r="AD657" i="1" s="1"/>
  <c r="AC321" i="1"/>
  <c r="AD321" i="1" s="1"/>
  <c r="AC313" i="1"/>
  <c r="AD313" i="1" s="1"/>
  <c r="AC529" i="1"/>
  <c r="AD529" i="1" s="1"/>
  <c r="AC521" i="1"/>
  <c r="AD521" i="1" s="1"/>
  <c r="AC648" i="1"/>
  <c r="AD648" i="1" s="1"/>
  <c r="AC528" i="1"/>
  <c r="AD528" i="1" s="1"/>
  <c r="AC512" i="1"/>
  <c r="AD512" i="1" s="1"/>
  <c r="AC320" i="1"/>
  <c r="AD320" i="1" s="1"/>
  <c r="AC312" i="1"/>
  <c r="AD312" i="1" s="1"/>
  <c r="AC655" i="1"/>
  <c r="AD655" i="1" s="1"/>
  <c r="AC663" i="1"/>
  <c r="AD663" i="1" s="1"/>
  <c r="AC535" i="1"/>
  <c r="AD535" i="1" s="1"/>
  <c r="AC319" i="1"/>
  <c r="AD319" i="1" s="1"/>
  <c r="AC311" i="1"/>
  <c r="AD311" i="1" s="1"/>
  <c r="AC662" i="1"/>
  <c r="AD662" i="1" s="1"/>
  <c r="AC654" i="1"/>
  <c r="AD654" i="1" s="1"/>
  <c r="AC646" i="1"/>
  <c r="AD646" i="1" s="1"/>
  <c r="AC526" i="1"/>
  <c r="AD526" i="1" s="1"/>
  <c r="AC510" i="1"/>
  <c r="AD510" i="1" s="1"/>
  <c r="AC318" i="1"/>
  <c r="AD318" i="1" s="1"/>
  <c r="AC310" i="1"/>
  <c r="AD310" i="1" s="1"/>
  <c r="AC651" i="1"/>
  <c r="AD651" i="1" s="1"/>
  <c r="AC515" i="1"/>
  <c r="AD515" i="1" s="1"/>
  <c r="AC677" i="1"/>
  <c r="AD677" i="1" s="1"/>
  <c r="AC661" i="1"/>
  <c r="AD661" i="1" s="1"/>
  <c r="AC525" i="1"/>
  <c r="AD525" i="1" s="1"/>
  <c r="AC509" i="1"/>
  <c r="AD509" i="1" s="1"/>
  <c r="AC317" i="1"/>
  <c r="AD317" i="1" s="1"/>
  <c r="AC309" i="1"/>
  <c r="AD309" i="1" s="1"/>
  <c r="AC532" i="1"/>
  <c r="AD532" i="1" s="1"/>
  <c r="AC516" i="1"/>
  <c r="AD516" i="1" s="1"/>
  <c r="AC316" i="1"/>
  <c r="AD316" i="1" s="1"/>
  <c r="AC308" i="1"/>
  <c r="AD308" i="1" s="1"/>
  <c r="AD301" i="1"/>
  <c r="AD587" i="1"/>
  <c r="AD604" i="1"/>
  <c r="AD603" i="1"/>
  <c r="AD299" i="1"/>
  <c r="AD291" i="1"/>
  <c r="AD259" i="1"/>
  <c r="AD211" i="1"/>
  <c r="AD203" i="1"/>
  <c r="AD195" i="1"/>
  <c r="AD187" i="1"/>
  <c r="AD635" i="1"/>
  <c r="AD627" i="1"/>
  <c r="AD462" i="1"/>
  <c r="AD669" i="1"/>
  <c r="AD632" i="1"/>
  <c r="AD621" i="1"/>
  <c r="AD597" i="1"/>
  <c r="AD555" i="1"/>
  <c r="AD653" i="1"/>
  <c r="AD643" i="1"/>
  <c r="AD611" i="1"/>
  <c r="AD518" i="1"/>
  <c r="AD668" i="1"/>
  <c r="AD619" i="1"/>
  <c r="AD613" i="1"/>
  <c r="AD667" i="1"/>
  <c r="AD595" i="1"/>
  <c r="AD675" i="1"/>
  <c r="AD645" i="1"/>
  <c r="AD585" i="1"/>
  <c r="AD563" i="1"/>
  <c r="AD547" i="1"/>
  <c r="AD500" i="1"/>
  <c r="AD476" i="1"/>
  <c r="AD469" i="1"/>
  <c r="AD637" i="1"/>
  <c r="AD616" i="1"/>
  <c r="AD493" i="1"/>
  <c r="AD428" i="1"/>
  <c r="AD404" i="1"/>
  <c r="AD370" i="1"/>
  <c r="AD171" i="1"/>
  <c r="AD629" i="1"/>
  <c r="AD600" i="1"/>
  <c r="AD387" i="1"/>
  <c r="AD673" i="1"/>
  <c r="AD671" i="1"/>
  <c r="AD664" i="1"/>
  <c r="AD636" i="1"/>
  <c r="AD618" i="1"/>
  <c r="AD617" i="1"/>
  <c r="AD614" i="1"/>
  <c r="AD607" i="1"/>
  <c r="AD571" i="1"/>
  <c r="AD508" i="1"/>
  <c r="AD502" i="1"/>
  <c r="AD460" i="1"/>
  <c r="AD452" i="1"/>
  <c r="AD436" i="1"/>
  <c r="AD422" i="1"/>
  <c r="AD420" i="1"/>
  <c r="AD388" i="1"/>
  <c r="AD191" i="1"/>
  <c r="AD674" i="1"/>
  <c r="AD412" i="1"/>
  <c r="AD405" i="1"/>
  <c r="AD349" i="1"/>
  <c r="AD666" i="1"/>
  <c r="AD665" i="1"/>
  <c r="AD620" i="1"/>
  <c r="AD605" i="1"/>
  <c r="AD582" i="1"/>
  <c r="AD579" i="1"/>
  <c r="AD484" i="1"/>
  <c r="AD468" i="1"/>
  <c r="AD454" i="1"/>
  <c r="AD430" i="1"/>
  <c r="AD589" i="1"/>
  <c r="AD506" i="1"/>
  <c r="AD494" i="1"/>
  <c r="AD444" i="1"/>
  <c r="AD437" i="1"/>
  <c r="AD380" i="1"/>
  <c r="AD602" i="1"/>
  <c r="AD601" i="1"/>
  <c r="AD598" i="1"/>
  <c r="AD584" i="1"/>
  <c r="AD560" i="1"/>
  <c r="AD550" i="1"/>
  <c r="AD549" i="1"/>
  <c r="AD537" i="1"/>
  <c r="AD490" i="1"/>
  <c r="AD475" i="1"/>
  <c r="AD443" i="1"/>
  <c r="AD383" i="1"/>
  <c r="AD378" i="1"/>
  <c r="AD355" i="1"/>
  <c r="AD333" i="1"/>
  <c r="AD331" i="1"/>
  <c r="AD266" i="1"/>
  <c r="AD222" i="1"/>
  <c r="AD485" i="1"/>
  <c r="AD479" i="1"/>
  <c r="AD473" i="1"/>
  <c r="AD453" i="1"/>
  <c r="AD447" i="1"/>
  <c r="AD441" i="1"/>
  <c r="AD421" i="1"/>
  <c r="AD415" i="1"/>
  <c r="AD409" i="1"/>
  <c r="AD399" i="1"/>
  <c r="AD398" i="1"/>
  <c r="AD298" i="1"/>
  <c r="AD251" i="1"/>
  <c r="AD243" i="1"/>
  <c r="AD235" i="1"/>
  <c r="AD199" i="1"/>
  <c r="AD565" i="1"/>
  <c r="AD553" i="1"/>
  <c r="AD543" i="1"/>
  <c r="AD507" i="1"/>
  <c r="AD492" i="1"/>
  <c r="AD482" i="1"/>
  <c r="AD478" i="1"/>
  <c r="AD450" i="1"/>
  <c r="AD446" i="1"/>
  <c r="AD418" i="1"/>
  <c r="AD414" i="1"/>
  <c r="AD330" i="1"/>
  <c r="AD283" i="1"/>
  <c r="AD275" i="1"/>
  <c r="AD155" i="1"/>
  <c r="AD396" i="1"/>
  <c r="AD393" i="1"/>
  <c r="AD392" i="1"/>
  <c r="AD367" i="1"/>
  <c r="AD263" i="1"/>
  <c r="AD245" i="1"/>
  <c r="AD229" i="1"/>
  <c r="AD227" i="1"/>
  <c r="AD221" i="1"/>
  <c r="AD219" i="1"/>
  <c r="AD207" i="1"/>
  <c r="AD179" i="1"/>
  <c r="AD173" i="1"/>
  <c r="AD470" i="1"/>
  <c r="AD459" i="1"/>
  <c r="AD438" i="1"/>
  <c r="AD427" i="1"/>
  <c r="AD406" i="1"/>
  <c r="AD390" i="1"/>
  <c r="AD382" i="1"/>
  <c r="AD345" i="1"/>
  <c r="AD295" i="1"/>
  <c r="AD277" i="1"/>
  <c r="AD225" i="1"/>
  <c r="AD554" i="1"/>
  <c r="AD489" i="1"/>
  <c r="AD463" i="1"/>
  <c r="AD457" i="1"/>
  <c r="AD431" i="1"/>
  <c r="AD425" i="1"/>
  <c r="AD375" i="1"/>
  <c r="AD364" i="1"/>
  <c r="AD362" i="1"/>
  <c r="AD327" i="1"/>
  <c r="AD253" i="1"/>
  <c r="AD226" i="1"/>
  <c r="AD163" i="1"/>
  <c r="AD157" i="1"/>
  <c r="AD578" i="1"/>
  <c r="AD570" i="1"/>
  <c r="AD562" i="1"/>
  <c r="AD544" i="1"/>
  <c r="AD534" i="1"/>
  <c r="AD533" i="1"/>
  <c r="AD488" i="1"/>
  <c r="AD483" i="1"/>
  <c r="AD466" i="1"/>
  <c r="AD456" i="1"/>
  <c r="AD451" i="1"/>
  <c r="AD434" i="1"/>
  <c r="AD424" i="1"/>
  <c r="AD419" i="1"/>
  <c r="AD402" i="1"/>
  <c r="AD339" i="1"/>
  <c r="AD285" i="1"/>
  <c r="AD269" i="1"/>
  <c r="AD267" i="1"/>
  <c r="AD215" i="1"/>
  <c r="AD184" i="1"/>
  <c r="AD372" i="1"/>
  <c r="AD371" i="1"/>
  <c r="AD366" i="1"/>
  <c r="AD338" i="1"/>
  <c r="AD293" i="1"/>
  <c r="AD261" i="1"/>
  <c r="AD228" i="1"/>
  <c r="AD213" i="1"/>
  <c r="AD209" i="1"/>
  <c r="AD205" i="1"/>
  <c r="AD201" i="1"/>
  <c r="AD197" i="1"/>
  <c r="AD193" i="1"/>
  <c r="AD189" i="1"/>
  <c r="AD373" i="1"/>
  <c r="AD361" i="1"/>
  <c r="AD289" i="1"/>
  <c r="AD257" i="1"/>
  <c r="AD186" i="1"/>
  <c r="AD185" i="1"/>
  <c r="AD181" i="1"/>
  <c r="AD389" i="1"/>
  <c r="AD386" i="1"/>
  <c r="AD377" i="1"/>
  <c r="AD343" i="1"/>
  <c r="AD369" i="1"/>
  <c r="AD363" i="1"/>
  <c r="AD354" i="1"/>
  <c r="AD180" i="1"/>
  <c r="AD170" i="1"/>
  <c r="AD165" i="1"/>
  <c r="AD395" i="1"/>
  <c r="AD353" i="1"/>
  <c r="AD342" i="1"/>
  <c r="AD337" i="1"/>
  <c r="AD303" i="1"/>
  <c r="AD274" i="1"/>
  <c r="AD271" i="1"/>
  <c r="AD242" i="1"/>
  <c r="AD231" i="1"/>
  <c r="AD224" i="1"/>
  <c r="AD162" i="1"/>
  <c r="AD347" i="1"/>
  <c r="AD346" i="1"/>
  <c r="AD237" i="1"/>
  <c r="AD192" i="1"/>
  <c r="AD164" i="1"/>
  <c r="AD156" i="1"/>
  <c r="AD670" i="1"/>
  <c r="AD628" i="1"/>
  <c r="AD610" i="1"/>
  <c r="AD609" i="1"/>
  <c r="AD606" i="1"/>
  <c r="AD599" i="1"/>
  <c r="AD592" i="1"/>
  <c r="AD552" i="1"/>
  <c r="AD542" i="1"/>
  <c r="AD541" i="1"/>
  <c r="AD498" i="1"/>
  <c r="AD591" i="1"/>
  <c r="AD551" i="1"/>
  <c r="AD640" i="1"/>
  <c r="AD612" i="1"/>
  <c r="AD594" i="1"/>
  <c r="AD593" i="1"/>
  <c r="AD590" i="1"/>
  <c r="AD583" i="1"/>
  <c r="AD576" i="1"/>
  <c r="AD568" i="1"/>
  <c r="AD559" i="1"/>
  <c r="AD558" i="1"/>
  <c r="AD557" i="1"/>
  <c r="AD545" i="1"/>
  <c r="AD650" i="1"/>
  <c r="AD639" i="1"/>
  <c r="AD586" i="1"/>
  <c r="AD575" i="1"/>
  <c r="AD574" i="1"/>
  <c r="AD567" i="1"/>
  <c r="AD566" i="1"/>
  <c r="AD548" i="1"/>
  <c r="AD642" i="1"/>
  <c r="AD641" i="1"/>
  <c r="AD638" i="1"/>
  <c r="AD631" i="1"/>
  <c r="AD624" i="1"/>
  <c r="AD596" i="1"/>
  <c r="AD581" i="1"/>
  <c r="AD577" i="1"/>
  <c r="AD573" i="1"/>
  <c r="AD569" i="1"/>
  <c r="AD561" i="1"/>
  <c r="AD556" i="1"/>
  <c r="AD538" i="1"/>
  <c r="AD634" i="1"/>
  <c r="AD633" i="1"/>
  <c r="AD630" i="1"/>
  <c r="AD623" i="1"/>
  <c r="AD588" i="1"/>
  <c r="AD580" i="1"/>
  <c r="AD572" i="1"/>
  <c r="AD564" i="1"/>
  <c r="AD546" i="1"/>
  <c r="AD672" i="1"/>
  <c r="AD644" i="1"/>
  <c r="AD626" i="1"/>
  <c r="AD625" i="1"/>
  <c r="AD622" i="1"/>
  <c r="AD615" i="1"/>
  <c r="AD608" i="1"/>
  <c r="AD536" i="1"/>
  <c r="AD504" i="1"/>
  <c r="AD487" i="1"/>
  <c r="AD481" i="1"/>
  <c r="AD461" i="1"/>
  <c r="AD455" i="1"/>
  <c r="AD449" i="1"/>
  <c r="AD429" i="1"/>
  <c r="AD423" i="1"/>
  <c r="AD417" i="1"/>
  <c r="AD391" i="1"/>
  <c r="AD385" i="1"/>
  <c r="AD358" i="1"/>
  <c r="AD503" i="1"/>
  <c r="AD499" i="1"/>
  <c r="AD486" i="1"/>
  <c r="AD480" i="1"/>
  <c r="AD458" i="1"/>
  <c r="AD448" i="1"/>
  <c r="AD426" i="1"/>
  <c r="AD416" i="1"/>
  <c r="AD411" i="1"/>
  <c r="AD397" i="1"/>
  <c r="AD394" i="1"/>
  <c r="AD384" i="1"/>
  <c r="AD497" i="1"/>
  <c r="AD472" i="1"/>
  <c r="AD467" i="1"/>
  <c r="AD440" i="1"/>
  <c r="AD435" i="1"/>
  <c r="AD408" i="1"/>
  <c r="AD403" i="1"/>
  <c r="AD501" i="1"/>
  <c r="AD496" i="1"/>
  <c r="AD491" i="1"/>
  <c r="AD477" i="1"/>
  <c r="AD471" i="1"/>
  <c r="AD465" i="1"/>
  <c r="AD445" i="1"/>
  <c r="AD439" i="1"/>
  <c r="AD433" i="1"/>
  <c r="AD413" i="1"/>
  <c r="AD407" i="1"/>
  <c r="AD401" i="1"/>
  <c r="AD379" i="1"/>
  <c r="AD505" i="1"/>
  <c r="AD495" i="1"/>
  <c r="AD474" i="1"/>
  <c r="AD464" i="1"/>
  <c r="AD442" i="1"/>
  <c r="AD432" i="1"/>
  <c r="AD410" i="1"/>
  <c r="AD400" i="1"/>
  <c r="AD381" i="1"/>
  <c r="AD517" i="1"/>
  <c r="AD357" i="1"/>
  <c r="AD332" i="1"/>
  <c r="AD329" i="1"/>
  <c r="AD326" i="1"/>
  <c r="AD300" i="1"/>
  <c r="AD297" i="1"/>
  <c r="AD294" i="1"/>
  <c r="AD288" i="1"/>
  <c r="AD268" i="1"/>
  <c r="AD265" i="1"/>
  <c r="AD262" i="1"/>
  <c r="AD256" i="1"/>
  <c r="AD236" i="1"/>
  <c r="AD218" i="1"/>
  <c r="AD217" i="1"/>
  <c r="AD214" i="1"/>
  <c r="AD206" i="1"/>
  <c r="AD198" i="1"/>
  <c r="AD190" i="1"/>
  <c r="AD183" i="1"/>
  <c r="AD176" i="1"/>
  <c r="AD356" i="1"/>
  <c r="AD352" i="1"/>
  <c r="AD290" i="1"/>
  <c r="AD287" i="1"/>
  <c r="AD258" i="1"/>
  <c r="AD255" i="1"/>
  <c r="AD210" i="1"/>
  <c r="AD202" i="1"/>
  <c r="AD194" i="1"/>
  <c r="AD182" i="1"/>
  <c r="AD175" i="1"/>
  <c r="AD168" i="1"/>
  <c r="AD374" i="1"/>
  <c r="AD365" i="1"/>
  <c r="AD351" i="1"/>
  <c r="AD341" i="1"/>
  <c r="AD324" i="1"/>
  <c r="AD292" i="1"/>
  <c r="AD286" i="1"/>
  <c r="AD280" i="1"/>
  <c r="AD260" i="1"/>
  <c r="AD254" i="1"/>
  <c r="AD248" i="1"/>
  <c r="AD220" i="1"/>
  <c r="AD174" i="1"/>
  <c r="AD167" i="1"/>
  <c r="AD160" i="1"/>
  <c r="AD340" i="1"/>
  <c r="AD336" i="1"/>
  <c r="AD282" i="1"/>
  <c r="AD279" i="1"/>
  <c r="AD250" i="1"/>
  <c r="AD247" i="1"/>
  <c r="AD240" i="1"/>
  <c r="AD212" i="1"/>
  <c r="AD204" i="1"/>
  <c r="AD196" i="1"/>
  <c r="AD188" i="1"/>
  <c r="AD178" i="1"/>
  <c r="AD177" i="1"/>
  <c r="AD166" i="1"/>
  <c r="AD159" i="1"/>
  <c r="AD360" i="1"/>
  <c r="AD350" i="1"/>
  <c r="AD335" i="1"/>
  <c r="AD304" i="1"/>
  <c r="AD284" i="1"/>
  <c r="AD281" i="1"/>
  <c r="AD278" i="1"/>
  <c r="AD272" i="1"/>
  <c r="AD252" i="1"/>
  <c r="AD249" i="1"/>
  <c r="AD246" i="1"/>
  <c r="AD239" i="1"/>
  <c r="AD232" i="1"/>
  <c r="AD169" i="1"/>
  <c r="AD158" i="1"/>
  <c r="AD359" i="1"/>
  <c r="AD241" i="1"/>
  <c r="AD238" i="1"/>
  <c r="AD172" i="1"/>
  <c r="AD161" i="1"/>
  <c r="AD376" i="1"/>
  <c r="AD368" i="1"/>
  <c r="AD348" i="1"/>
  <c r="AD344" i="1"/>
  <c r="AD334" i="1"/>
  <c r="AD305" i="1"/>
  <c r="AD302" i="1"/>
  <c r="AD296" i="1"/>
  <c r="AD276" i="1"/>
  <c r="AD273" i="1"/>
  <c r="AD270" i="1"/>
  <c r="AD264" i="1"/>
  <c r="AD244" i="1"/>
  <c r="AD234" i="1"/>
  <c r="AD233" i="1"/>
  <c r="AD230" i="1"/>
  <c r="AD223" i="1"/>
  <c r="AD216" i="1"/>
  <c r="AD208" i="1"/>
  <c r="AD200" i="1"/>
  <c r="AD154" i="1"/>
  <c r="X149" i="1" l="1"/>
  <c r="Z149" i="1"/>
  <c r="Y149" i="1"/>
  <c r="X150" i="1"/>
  <c r="Z150" i="1"/>
  <c r="Y150" i="1"/>
  <c r="X151" i="1"/>
  <c r="Z151" i="1"/>
  <c r="Y151" i="1"/>
  <c r="X152" i="1"/>
  <c r="Z152" i="1"/>
  <c r="Y152" i="1"/>
  <c r="X153" i="1"/>
  <c r="Z153" i="1"/>
  <c r="Y153" i="1"/>
  <c r="AC149" i="1"/>
  <c r="AC150" i="1"/>
  <c r="AC151" i="1"/>
  <c r="AC152" i="1"/>
  <c r="AC153" i="1"/>
  <c r="AD153" i="1" l="1"/>
  <c r="AD150" i="1"/>
  <c r="AD152" i="1"/>
  <c r="AD151" i="1"/>
  <c r="AD149" i="1"/>
  <c r="AC101" i="1" l="1"/>
  <c r="X104" i="1"/>
  <c r="Z104" i="1"/>
  <c r="Y104" i="1"/>
  <c r="AC104" i="1"/>
  <c r="X105" i="1"/>
  <c r="Z105" i="1"/>
  <c r="Y105" i="1"/>
  <c r="AC105" i="1"/>
  <c r="X106" i="1"/>
  <c r="Z106" i="1"/>
  <c r="Y106" i="1"/>
  <c r="AC106" i="1"/>
  <c r="X107" i="1"/>
  <c r="Z107" i="1"/>
  <c r="Y107" i="1"/>
  <c r="AC107" i="1"/>
  <c r="X108" i="1"/>
  <c r="Z108" i="1"/>
  <c r="Y108" i="1"/>
  <c r="AC108" i="1"/>
  <c r="X109" i="1"/>
  <c r="Z109" i="1"/>
  <c r="Y109" i="1"/>
  <c r="AC109" i="1"/>
  <c r="X110" i="1"/>
  <c r="Z110" i="1"/>
  <c r="Y110" i="1"/>
  <c r="AC110" i="1"/>
  <c r="X111" i="1"/>
  <c r="Z111" i="1"/>
  <c r="Y111" i="1"/>
  <c r="AC111" i="1"/>
  <c r="X112" i="1"/>
  <c r="Z112" i="1"/>
  <c r="Y112" i="1"/>
  <c r="AC112" i="1"/>
  <c r="X113" i="1"/>
  <c r="Z113" i="1"/>
  <c r="Y113" i="1"/>
  <c r="AC113" i="1"/>
  <c r="X114" i="1"/>
  <c r="Z114" i="1"/>
  <c r="Y114" i="1"/>
  <c r="AC114" i="1"/>
  <c r="X115" i="1"/>
  <c r="Z115" i="1"/>
  <c r="Y115" i="1"/>
  <c r="AC115" i="1"/>
  <c r="X116" i="1"/>
  <c r="Z116" i="1"/>
  <c r="Y116" i="1"/>
  <c r="AC116" i="1"/>
  <c r="X117" i="1"/>
  <c r="Z117" i="1"/>
  <c r="Y117" i="1"/>
  <c r="AC117" i="1"/>
  <c r="X118" i="1"/>
  <c r="Z118" i="1"/>
  <c r="Y118" i="1"/>
  <c r="AC118" i="1"/>
  <c r="X119" i="1"/>
  <c r="Z119" i="1"/>
  <c r="Y119" i="1"/>
  <c r="AC119" i="1"/>
  <c r="X120" i="1"/>
  <c r="Z120" i="1"/>
  <c r="Y120" i="1"/>
  <c r="AC120" i="1"/>
  <c r="X121" i="1"/>
  <c r="Z121" i="1"/>
  <c r="Y121" i="1"/>
  <c r="AC121" i="1"/>
  <c r="X122" i="1"/>
  <c r="Z122" i="1"/>
  <c r="Y122" i="1"/>
  <c r="AC122" i="1"/>
  <c r="X123" i="1"/>
  <c r="Z123" i="1"/>
  <c r="Y123" i="1"/>
  <c r="AC123" i="1"/>
  <c r="X124" i="1"/>
  <c r="Z124" i="1"/>
  <c r="Y124" i="1"/>
  <c r="AC124" i="1"/>
  <c r="X125" i="1"/>
  <c r="Z125" i="1"/>
  <c r="Y125" i="1"/>
  <c r="AC125" i="1"/>
  <c r="X126" i="1"/>
  <c r="Z126" i="1"/>
  <c r="Y126" i="1"/>
  <c r="AC126" i="1"/>
  <c r="X127" i="1"/>
  <c r="Z127" i="1"/>
  <c r="Y127" i="1"/>
  <c r="AC127" i="1"/>
  <c r="X128" i="1"/>
  <c r="Z128" i="1"/>
  <c r="Y128" i="1"/>
  <c r="AC128" i="1"/>
  <c r="X129" i="1"/>
  <c r="Z129" i="1"/>
  <c r="Y129" i="1"/>
  <c r="AC129" i="1"/>
  <c r="X130" i="1"/>
  <c r="Z130" i="1"/>
  <c r="Y130" i="1"/>
  <c r="AC130" i="1"/>
  <c r="X131" i="1"/>
  <c r="Z131" i="1"/>
  <c r="Y131" i="1"/>
  <c r="AC131" i="1"/>
  <c r="X132" i="1"/>
  <c r="Z132" i="1"/>
  <c r="Y132" i="1"/>
  <c r="AC132" i="1"/>
  <c r="X133" i="1"/>
  <c r="Z133" i="1"/>
  <c r="Y133" i="1"/>
  <c r="AC133" i="1"/>
  <c r="X134" i="1"/>
  <c r="Z134" i="1"/>
  <c r="Y134" i="1"/>
  <c r="AC134" i="1"/>
  <c r="X135" i="1"/>
  <c r="Z135" i="1"/>
  <c r="Y135" i="1"/>
  <c r="AC135" i="1"/>
  <c r="X136" i="1"/>
  <c r="Z136" i="1"/>
  <c r="Y136" i="1"/>
  <c r="AC136" i="1"/>
  <c r="X137" i="1"/>
  <c r="Z137" i="1"/>
  <c r="Y137" i="1"/>
  <c r="AC137" i="1"/>
  <c r="X138" i="1"/>
  <c r="Z138" i="1"/>
  <c r="Y138" i="1"/>
  <c r="AC138" i="1"/>
  <c r="X139" i="1"/>
  <c r="Z139" i="1"/>
  <c r="Y139" i="1"/>
  <c r="AC139" i="1"/>
  <c r="X140" i="1"/>
  <c r="Z140" i="1"/>
  <c r="Y140" i="1"/>
  <c r="AC140" i="1"/>
  <c r="X141" i="1"/>
  <c r="Z141" i="1"/>
  <c r="Y141" i="1"/>
  <c r="AC141" i="1"/>
  <c r="X142" i="1"/>
  <c r="Z142" i="1"/>
  <c r="Y142" i="1"/>
  <c r="AC142" i="1"/>
  <c r="X143" i="1"/>
  <c r="Z143" i="1"/>
  <c r="Y143" i="1"/>
  <c r="AC143" i="1"/>
  <c r="X144" i="1"/>
  <c r="Z144" i="1"/>
  <c r="Y144" i="1"/>
  <c r="AC144" i="1"/>
  <c r="X145" i="1"/>
  <c r="Z145" i="1"/>
  <c r="Y145" i="1"/>
  <c r="AC145" i="1"/>
  <c r="X146" i="1"/>
  <c r="Z146" i="1"/>
  <c r="Y146" i="1"/>
  <c r="AC146" i="1"/>
  <c r="X147" i="1"/>
  <c r="Z147" i="1"/>
  <c r="Y147" i="1"/>
  <c r="AC147" i="1"/>
  <c r="X148" i="1"/>
  <c r="Z148" i="1"/>
  <c r="Y148" i="1"/>
  <c r="AC148" i="1"/>
  <c r="AD140" i="1" l="1"/>
  <c r="AD132" i="1"/>
  <c r="AD116" i="1"/>
  <c r="AD129" i="1"/>
  <c r="AD128" i="1"/>
  <c r="AD109" i="1"/>
  <c r="AD137" i="1"/>
  <c r="AD136" i="1"/>
  <c r="AD117" i="1"/>
  <c r="AD120" i="1"/>
  <c r="AD145" i="1"/>
  <c r="AD144" i="1"/>
  <c r="AD124" i="1"/>
  <c r="AD121" i="1"/>
  <c r="AD138" i="1"/>
  <c r="AD130" i="1"/>
  <c r="AD122" i="1"/>
  <c r="AD114" i="1"/>
  <c r="AD141" i="1"/>
  <c r="AD125" i="1"/>
  <c r="AD146" i="1"/>
  <c r="AD106" i="1"/>
  <c r="AD133" i="1"/>
  <c r="AD147" i="1"/>
  <c r="AD148" i="1"/>
  <c r="AD113" i="1"/>
  <c r="AD112" i="1"/>
  <c r="AD139" i="1"/>
  <c r="AD131" i="1"/>
  <c r="AD123" i="1"/>
  <c r="AD105" i="1"/>
  <c r="AD107" i="1"/>
  <c r="AD142" i="1"/>
  <c r="AD135" i="1"/>
  <c r="AD134" i="1"/>
  <c r="AD127" i="1"/>
  <c r="AD126" i="1"/>
  <c r="AD119" i="1"/>
  <c r="AD118" i="1"/>
  <c r="AD111" i="1"/>
  <c r="AD104" i="1"/>
  <c r="AD143" i="1"/>
  <c r="AD110" i="1"/>
  <c r="AD115" i="1"/>
  <c r="AD108" i="1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2" i="4"/>
  <c r="AC103" i="1" l="1"/>
  <c r="Y103" i="1"/>
  <c r="AC102" i="1"/>
  <c r="Y102" i="1"/>
  <c r="Y101" i="1"/>
  <c r="AC100" i="1"/>
  <c r="Y100" i="1"/>
  <c r="AC99" i="1"/>
  <c r="Y99" i="1"/>
  <c r="AC98" i="1"/>
  <c r="Y98" i="1"/>
  <c r="AC97" i="1"/>
  <c r="Y97" i="1"/>
  <c r="AC96" i="1"/>
  <c r="Y96" i="1"/>
  <c r="AC95" i="1"/>
  <c r="Y95" i="1"/>
  <c r="AC94" i="1"/>
  <c r="Y94" i="1"/>
  <c r="AC93" i="1"/>
  <c r="Y93" i="1"/>
  <c r="AC92" i="1"/>
  <c r="Y92" i="1"/>
  <c r="AC91" i="1"/>
  <c r="Y91" i="1"/>
  <c r="AC90" i="1"/>
  <c r="Y90" i="1"/>
  <c r="AC89" i="1"/>
  <c r="Y89" i="1"/>
  <c r="AC88" i="1"/>
  <c r="Y88" i="1"/>
  <c r="AC87" i="1"/>
  <c r="Y87" i="1"/>
  <c r="AC86" i="1"/>
  <c r="Y86" i="1"/>
  <c r="AC85" i="1"/>
  <c r="Y85" i="1"/>
  <c r="AC84" i="1"/>
  <c r="Y84" i="1"/>
  <c r="AC83" i="1"/>
  <c r="Y83" i="1"/>
  <c r="AC82" i="1"/>
  <c r="Y82" i="1"/>
  <c r="AC81" i="1"/>
  <c r="Y81" i="1"/>
  <c r="AC80" i="1"/>
  <c r="Y80" i="1"/>
  <c r="AC79" i="1"/>
  <c r="Y79" i="1"/>
  <c r="AC78" i="1"/>
  <c r="Y78" i="1"/>
  <c r="AC77" i="1"/>
  <c r="Y77" i="1"/>
  <c r="AC76" i="1"/>
  <c r="Y76" i="1"/>
  <c r="AC75" i="1"/>
  <c r="Y75" i="1"/>
  <c r="AC74" i="1"/>
  <c r="Y74" i="1"/>
  <c r="AC73" i="1"/>
  <c r="Y73" i="1"/>
  <c r="AC72" i="1"/>
  <c r="Y72" i="1"/>
  <c r="AC71" i="1"/>
  <c r="Y71" i="1"/>
  <c r="AC70" i="1"/>
  <c r="Y70" i="1"/>
  <c r="AC69" i="1"/>
  <c r="Y69" i="1"/>
  <c r="AC68" i="1"/>
  <c r="Y68" i="1"/>
  <c r="AC67" i="1"/>
  <c r="Y67" i="1"/>
  <c r="AC66" i="1"/>
  <c r="Y66" i="1"/>
  <c r="AC65" i="1"/>
  <c r="Y65" i="1"/>
  <c r="AC64" i="1"/>
  <c r="Y64" i="1"/>
  <c r="AC63" i="1"/>
  <c r="Y63" i="1"/>
  <c r="AC62" i="1"/>
  <c r="Y62" i="1"/>
  <c r="AC61" i="1"/>
  <c r="Y61" i="1"/>
  <c r="AC60" i="1"/>
  <c r="Y60" i="1"/>
  <c r="AC59" i="1"/>
  <c r="Y59" i="1"/>
  <c r="AC58" i="1"/>
  <c r="Y58" i="1"/>
  <c r="AC57" i="1"/>
  <c r="Y57" i="1"/>
  <c r="AC56" i="1"/>
  <c r="Y56" i="1"/>
  <c r="AC55" i="1"/>
  <c r="Y55" i="1"/>
  <c r="AC54" i="1"/>
  <c r="Y54" i="1"/>
  <c r="AC53" i="1"/>
  <c r="Y53" i="1"/>
  <c r="AC52" i="1"/>
  <c r="Y52" i="1"/>
  <c r="AC51" i="1"/>
  <c r="Y51" i="1"/>
  <c r="AC50" i="1"/>
  <c r="Y50" i="1"/>
  <c r="AC49" i="1"/>
  <c r="Y49" i="1"/>
  <c r="AC48" i="1"/>
  <c r="Y48" i="1"/>
  <c r="AC47" i="1"/>
  <c r="Y47" i="1"/>
  <c r="AC46" i="1"/>
  <c r="Y46" i="1"/>
  <c r="AC45" i="1"/>
  <c r="Y45" i="1"/>
  <c r="AC44" i="1"/>
  <c r="Y44" i="1"/>
  <c r="AC43" i="1"/>
  <c r="Y43" i="1"/>
  <c r="AC42" i="1"/>
  <c r="Y42" i="1"/>
  <c r="AC41" i="1"/>
  <c r="Y41" i="1"/>
  <c r="AC40" i="1"/>
  <c r="Y40" i="1"/>
  <c r="AC39" i="1"/>
  <c r="Y39" i="1"/>
  <c r="AC38" i="1"/>
  <c r="Y38" i="1"/>
  <c r="AC37" i="1"/>
  <c r="Y37" i="1"/>
  <c r="AC36" i="1"/>
  <c r="Y36" i="1"/>
  <c r="AC35" i="1"/>
  <c r="Y35" i="1"/>
  <c r="AC34" i="1"/>
  <c r="Y34" i="1"/>
  <c r="AC33" i="1"/>
  <c r="Y33" i="1"/>
  <c r="AC32" i="1"/>
  <c r="Y32" i="1"/>
  <c r="AC31" i="1"/>
  <c r="Y31" i="1"/>
  <c r="AC30" i="1"/>
  <c r="Y30" i="1"/>
  <c r="AC29" i="1"/>
  <c r="Y29" i="1"/>
  <c r="AC28" i="1"/>
  <c r="Y28" i="1"/>
  <c r="AC27" i="1"/>
  <c r="Y27" i="1"/>
  <c r="AC26" i="1"/>
  <c r="Y26" i="1"/>
  <c r="AC25" i="1"/>
  <c r="Y25" i="1"/>
  <c r="AC24" i="1"/>
  <c r="Y24" i="1"/>
  <c r="AC23" i="1"/>
  <c r="Y23" i="1"/>
  <c r="AC22" i="1"/>
  <c r="Y22" i="1"/>
  <c r="AC21" i="1"/>
  <c r="Y21" i="1"/>
  <c r="AC20" i="1"/>
  <c r="Y20" i="1"/>
  <c r="AC19" i="1"/>
  <c r="Y19" i="1"/>
  <c r="AC18" i="1"/>
  <c r="Y18" i="1"/>
  <c r="AC17" i="1"/>
  <c r="Y17" i="1"/>
  <c r="AC16" i="1"/>
  <c r="Y16" i="1"/>
  <c r="AC15" i="1"/>
  <c r="Y15" i="1"/>
  <c r="AC14" i="1"/>
  <c r="Y14" i="1"/>
  <c r="AC13" i="1"/>
  <c r="Y13" i="1"/>
  <c r="AC12" i="1"/>
  <c r="Y12" i="1"/>
  <c r="AC11" i="1"/>
  <c r="Y11" i="1"/>
  <c r="AC9" i="1"/>
  <c r="Y9" i="1"/>
  <c r="AC8" i="1"/>
  <c r="Y8" i="1"/>
  <c r="AC7" i="1"/>
  <c r="Y7" i="1"/>
  <c r="AC6" i="1"/>
  <c r="Y6" i="1"/>
  <c r="AC5" i="1"/>
  <c r="Y5" i="1"/>
  <c r="AC4" i="1"/>
  <c r="Y4" i="1"/>
  <c r="AC3" i="1"/>
  <c r="Y3" i="1"/>
  <c r="AC2" i="1"/>
  <c r="Y2" i="1"/>
  <c r="AC10" i="1"/>
  <c r="Z103" i="1"/>
  <c r="X103" i="1"/>
  <c r="Z102" i="1"/>
  <c r="X102" i="1"/>
  <c r="Z101" i="1"/>
  <c r="X101" i="1"/>
  <c r="Z100" i="1"/>
  <c r="X100" i="1"/>
  <c r="Z99" i="1"/>
  <c r="X99" i="1"/>
  <c r="Z98" i="1"/>
  <c r="X98" i="1"/>
  <c r="Z97" i="1"/>
  <c r="X97" i="1"/>
  <c r="Z96" i="1"/>
  <c r="X96" i="1"/>
  <c r="Z95" i="1"/>
  <c r="X95" i="1"/>
  <c r="Z94" i="1"/>
  <c r="X94" i="1"/>
  <c r="Z93" i="1"/>
  <c r="X93" i="1"/>
  <c r="Z92" i="1"/>
  <c r="X92" i="1"/>
  <c r="Z91" i="1"/>
  <c r="X91" i="1"/>
  <c r="Z90" i="1"/>
  <c r="X90" i="1"/>
  <c r="Z89" i="1"/>
  <c r="X89" i="1"/>
  <c r="Z88" i="1"/>
  <c r="X88" i="1"/>
  <c r="Z87" i="1"/>
  <c r="X87" i="1"/>
  <c r="Z86" i="1"/>
  <c r="X86" i="1"/>
  <c r="Z85" i="1"/>
  <c r="X85" i="1"/>
  <c r="Z84" i="1"/>
  <c r="X84" i="1"/>
  <c r="Z83" i="1"/>
  <c r="X83" i="1"/>
  <c r="Z82" i="1"/>
  <c r="X82" i="1"/>
  <c r="Z81" i="1"/>
  <c r="X81" i="1"/>
  <c r="Z80" i="1"/>
  <c r="X80" i="1"/>
  <c r="Z79" i="1"/>
  <c r="X79" i="1"/>
  <c r="Z78" i="1"/>
  <c r="X78" i="1"/>
  <c r="Z77" i="1"/>
  <c r="X77" i="1"/>
  <c r="Z76" i="1"/>
  <c r="X76" i="1"/>
  <c r="Z75" i="1"/>
  <c r="X75" i="1"/>
  <c r="Z74" i="1"/>
  <c r="X74" i="1"/>
  <c r="Z73" i="1"/>
  <c r="X73" i="1"/>
  <c r="Z72" i="1"/>
  <c r="X72" i="1"/>
  <c r="Z71" i="1"/>
  <c r="X71" i="1"/>
  <c r="Z70" i="1"/>
  <c r="X70" i="1"/>
  <c r="Z69" i="1"/>
  <c r="X69" i="1"/>
  <c r="Z68" i="1"/>
  <c r="X68" i="1"/>
  <c r="Z67" i="1"/>
  <c r="X67" i="1"/>
  <c r="Z66" i="1"/>
  <c r="X66" i="1"/>
  <c r="Z65" i="1"/>
  <c r="X65" i="1"/>
  <c r="Z64" i="1"/>
  <c r="X64" i="1"/>
  <c r="Z63" i="1"/>
  <c r="X63" i="1"/>
  <c r="Z62" i="1"/>
  <c r="X62" i="1"/>
  <c r="Z61" i="1"/>
  <c r="X61" i="1"/>
  <c r="Z60" i="1"/>
  <c r="X60" i="1"/>
  <c r="Z59" i="1"/>
  <c r="X59" i="1"/>
  <c r="Z58" i="1"/>
  <c r="X58" i="1"/>
  <c r="Z57" i="1"/>
  <c r="X57" i="1"/>
  <c r="Z56" i="1"/>
  <c r="X56" i="1"/>
  <c r="Z55" i="1"/>
  <c r="X55" i="1"/>
  <c r="Z54" i="1"/>
  <c r="X54" i="1"/>
  <c r="Z53" i="1"/>
  <c r="X53" i="1"/>
  <c r="Z52" i="1"/>
  <c r="X52" i="1"/>
  <c r="Z51" i="1"/>
  <c r="X51" i="1"/>
  <c r="Z50" i="1"/>
  <c r="X50" i="1"/>
  <c r="Z49" i="1"/>
  <c r="X49" i="1"/>
  <c r="Z48" i="1"/>
  <c r="X48" i="1"/>
  <c r="Z47" i="1"/>
  <c r="X47" i="1"/>
  <c r="Z46" i="1"/>
  <c r="X46" i="1"/>
  <c r="Z45" i="1"/>
  <c r="X45" i="1"/>
  <c r="Z44" i="1"/>
  <c r="X44" i="1"/>
  <c r="Z43" i="1"/>
  <c r="X43" i="1"/>
  <c r="Z42" i="1"/>
  <c r="X42" i="1"/>
  <c r="Z41" i="1"/>
  <c r="X41" i="1"/>
  <c r="Z40" i="1"/>
  <c r="X40" i="1"/>
  <c r="Z39" i="1"/>
  <c r="X39" i="1"/>
  <c r="Z38" i="1"/>
  <c r="X38" i="1"/>
  <c r="Z37" i="1"/>
  <c r="X37" i="1"/>
  <c r="Z36" i="1"/>
  <c r="X36" i="1"/>
  <c r="Z35" i="1"/>
  <c r="X35" i="1"/>
  <c r="Z34" i="1"/>
  <c r="X34" i="1"/>
  <c r="Z33" i="1"/>
  <c r="X33" i="1"/>
  <c r="Z32" i="1"/>
  <c r="X32" i="1"/>
  <c r="Z31" i="1"/>
  <c r="X31" i="1"/>
  <c r="Z30" i="1"/>
  <c r="X30" i="1"/>
  <c r="Z29" i="1"/>
  <c r="X29" i="1"/>
  <c r="Z28" i="1"/>
  <c r="X28" i="1"/>
  <c r="Z27" i="1"/>
  <c r="X27" i="1"/>
  <c r="Z26" i="1"/>
  <c r="X26" i="1"/>
  <c r="Z25" i="1"/>
  <c r="X25" i="1"/>
  <c r="Z24" i="1"/>
  <c r="X24" i="1"/>
  <c r="Z23" i="1"/>
  <c r="X23" i="1"/>
  <c r="Z22" i="1"/>
  <c r="X22" i="1"/>
  <c r="Z21" i="1"/>
  <c r="X21" i="1"/>
  <c r="Z20" i="1"/>
  <c r="X20" i="1"/>
  <c r="Z19" i="1"/>
  <c r="X19" i="1"/>
  <c r="Z18" i="1"/>
  <c r="X18" i="1"/>
  <c r="Z17" i="1"/>
  <c r="X17" i="1"/>
  <c r="Z16" i="1"/>
  <c r="X16" i="1"/>
  <c r="Z15" i="1"/>
  <c r="X15" i="1"/>
  <c r="Z14" i="1"/>
  <c r="X14" i="1"/>
  <c r="Z13" i="1"/>
  <c r="X13" i="1"/>
  <c r="Z12" i="1"/>
  <c r="X12" i="1"/>
  <c r="Z11" i="1"/>
  <c r="X11" i="1"/>
  <c r="Z9" i="1"/>
  <c r="X9" i="1"/>
  <c r="Z8" i="1"/>
  <c r="X8" i="1"/>
  <c r="Z7" i="1"/>
  <c r="X7" i="1"/>
  <c r="Z6" i="1"/>
  <c r="X6" i="1"/>
  <c r="Z5" i="1"/>
  <c r="X5" i="1"/>
  <c r="Z4" i="1"/>
  <c r="X4" i="1"/>
  <c r="Z3" i="1"/>
  <c r="X3" i="1"/>
  <c r="Z2" i="1"/>
  <c r="X2" i="1"/>
  <c r="Z10" i="1"/>
  <c r="AD10" i="1" l="1"/>
  <c r="AD18" i="1"/>
  <c r="AD50" i="1"/>
  <c r="AD58" i="1"/>
  <c r="AD66" i="1"/>
  <c r="AD82" i="1"/>
  <c r="AD88" i="1"/>
  <c r="AD96" i="1"/>
  <c r="AD13" i="1"/>
  <c r="AD25" i="1"/>
  <c r="AD33" i="1"/>
  <c r="AD93" i="1"/>
  <c r="AD101" i="1"/>
  <c r="AD57" i="1"/>
  <c r="AD65" i="1"/>
  <c r="AD69" i="1"/>
  <c r="AD99" i="1"/>
  <c r="AD86" i="1"/>
  <c r="AD73" i="1"/>
  <c r="AD97" i="1"/>
  <c r="AD91" i="1"/>
  <c r="AD45" i="1"/>
  <c r="AD62" i="1"/>
  <c r="AD47" i="1"/>
  <c r="AD21" i="1"/>
  <c r="AD29" i="1"/>
  <c r="AD53" i="1"/>
  <c r="AD61" i="1"/>
  <c r="AD77" i="1"/>
  <c r="AD85" i="1"/>
  <c r="AD103" i="1"/>
  <c r="AD37" i="1"/>
  <c r="AD70" i="1"/>
  <c r="AD78" i="1"/>
  <c r="AD6" i="1"/>
  <c r="AD12" i="1"/>
  <c r="AD15" i="1"/>
  <c r="AD16" i="1"/>
  <c r="AD20" i="1"/>
  <c r="AD44" i="1"/>
  <c r="AD48" i="1"/>
  <c r="AD56" i="1"/>
  <c r="AD64" i="1"/>
  <c r="AD80" i="1"/>
  <c r="AD94" i="1"/>
  <c r="AD39" i="1"/>
  <c r="AD55" i="1"/>
  <c r="AD43" i="1"/>
  <c r="AD90" i="1"/>
  <c r="AD102" i="1"/>
  <c r="AD83" i="1"/>
  <c r="AD26" i="1"/>
  <c r="AD34" i="1"/>
  <c r="AD42" i="1"/>
  <c r="AD74" i="1"/>
  <c r="AD98" i="1"/>
  <c r="AD36" i="1"/>
  <c r="AD72" i="1"/>
  <c r="AD51" i="1"/>
  <c r="AD84" i="1"/>
  <c r="AD89" i="1"/>
  <c r="AD63" i="1"/>
  <c r="AD71" i="1"/>
  <c r="AD35" i="1"/>
  <c r="AD40" i="1"/>
  <c r="AD14" i="1"/>
  <c r="AD38" i="1"/>
  <c r="AD100" i="1"/>
  <c r="AD32" i="1"/>
  <c r="AD4" i="1"/>
  <c r="AD46" i="1"/>
  <c r="AD75" i="1"/>
  <c r="AD92" i="1"/>
  <c r="AD9" i="1"/>
  <c r="AD19" i="1"/>
  <c r="AD7" i="1"/>
  <c r="AD17" i="1"/>
  <c r="AD24" i="1"/>
  <c r="AD5" i="1"/>
  <c r="AD11" i="1"/>
  <c r="AD2" i="1"/>
  <c r="AD49" i="1"/>
  <c r="AD68" i="1"/>
  <c r="AD87" i="1"/>
  <c r="AD3" i="1"/>
  <c r="AD31" i="1"/>
  <c r="AD41" i="1"/>
  <c r="AD60" i="1"/>
  <c r="AD95" i="1"/>
  <c r="AD8" i="1"/>
  <c r="AD23" i="1"/>
  <c r="AD27" i="1"/>
  <c r="AD52" i="1"/>
  <c r="AD54" i="1"/>
  <c r="AD79" i="1"/>
  <c r="AD81" i="1"/>
  <c r="AD28" i="1"/>
  <c r="AD30" i="1"/>
  <c r="AD67" i="1"/>
  <c r="AD22" i="1"/>
  <c r="AD59" i="1"/>
  <c r="AD76" i="1"/>
  <c r="I11" i="3" l="1"/>
  <c r="I12" i="3" l="1"/>
  <c r="I13" i="3" l="1"/>
  <c r="I14" i="3" l="1"/>
  <c r="I15" i="3" l="1"/>
  <c r="B13" i="1" l="1"/>
  <c r="A13" i="1" s="1"/>
  <c r="B14" i="1" s="1"/>
  <c r="A14" i="1" s="1"/>
  <c r="B15" i="1" s="1"/>
  <c r="A15" i="1" s="1"/>
  <c r="B16" i="1" s="1"/>
  <c r="A16" i="1" s="1"/>
  <c r="B17" i="1" s="1"/>
  <c r="A17" i="1" s="1"/>
  <c r="B18" i="1" s="1"/>
  <c r="A18" i="1" s="1"/>
  <c r="B19" i="1" s="1"/>
  <c r="A19" i="1" s="1"/>
  <c r="B20" i="1" s="1"/>
  <c r="A20" i="1" s="1"/>
  <c r="B21" i="1" s="1"/>
  <c r="A21" i="1" s="1"/>
  <c r="B22" i="1" s="1"/>
  <c r="A22" i="1" s="1"/>
  <c r="B23" i="1" s="1"/>
  <c r="A23" i="1" s="1"/>
  <c r="B24" i="1" s="1"/>
  <c r="A24" i="1" s="1"/>
  <c r="B25" i="1" s="1"/>
  <c r="A25" i="1" s="1"/>
  <c r="B26" i="1" s="1"/>
  <c r="A26" i="1" s="1"/>
  <c r="B27" i="1" s="1"/>
  <c r="A27" i="1" s="1"/>
  <c r="B28" i="1" s="1"/>
  <c r="A28" i="1" s="1"/>
  <c r="B29" i="1" s="1"/>
  <c r="A29" i="1" s="1"/>
  <c r="B30" i="1" s="1"/>
  <c r="A30" i="1" s="1"/>
  <c r="B31" i="1" s="1"/>
  <c r="A31" i="1" s="1"/>
  <c r="B32" i="1" s="1"/>
  <c r="A32" i="1" s="1"/>
  <c r="B33" i="1" s="1"/>
  <c r="A33" i="1" s="1"/>
  <c r="B34" i="1" s="1"/>
  <c r="A34" i="1" s="1"/>
  <c r="B35" i="1" s="1"/>
  <c r="A35" i="1" s="1"/>
  <c r="B36" i="1" s="1"/>
  <c r="A36" i="1" s="1"/>
  <c r="B37" i="1" s="1"/>
  <c r="A37" i="1" s="1"/>
  <c r="B38" i="1" s="1"/>
  <c r="A38" i="1" s="1"/>
  <c r="B39" i="1" s="1"/>
  <c r="A39" i="1" s="1"/>
  <c r="B40" i="1" s="1"/>
  <c r="A40" i="1" s="1"/>
  <c r="B41" i="1" s="1"/>
  <c r="A41" i="1" s="1"/>
  <c r="B42" i="1" s="1"/>
  <c r="A42" i="1" s="1"/>
  <c r="B43" i="1" s="1"/>
  <c r="A43" i="1" s="1"/>
  <c r="B44" i="1" s="1"/>
  <c r="A44" i="1" s="1"/>
  <c r="B45" i="1" s="1"/>
  <c r="A45" i="1" s="1"/>
  <c r="B46" i="1" s="1"/>
  <c r="A46" i="1" s="1"/>
  <c r="B47" i="1" s="1"/>
  <c r="A47" i="1" s="1"/>
  <c r="B48" i="1" s="1"/>
  <c r="A48" i="1" s="1"/>
  <c r="B49" i="1" s="1"/>
  <c r="A49" i="1" s="1"/>
  <c r="B50" i="1" s="1"/>
  <c r="A50" i="1" s="1"/>
  <c r="B51" i="1" s="1"/>
  <c r="A51" i="1" s="1"/>
  <c r="B52" i="1" s="1"/>
  <c r="A52" i="1" s="1"/>
  <c r="B53" i="1" s="1"/>
  <c r="A53" i="1" s="1"/>
  <c r="B54" i="1" s="1"/>
  <c r="A54" i="1" s="1"/>
  <c r="B55" i="1" s="1"/>
  <c r="A55" i="1" s="1"/>
  <c r="B56" i="1" s="1"/>
  <c r="A56" i="1" s="1"/>
  <c r="B57" i="1" s="1"/>
  <c r="A57" i="1" s="1"/>
  <c r="B58" i="1" s="1"/>
  <c r="A58" i="1" s="1"/>
  <c r="B59" i="1" s="1"/>
  <c r="A59" i="1" s="1"/>
  <c r="B60" i="1" s="1"/>
  <c r="A60" i="1" s="1"/>
  <c r="B61" i="1" s="1"/>
  <c r="A61" i="1" s="1"/>
  <c r="B62" i="1" s="1"/>
  <c r="A62" i="1" s="1"/>
  <c r="B63" i="1" s="1"/>
  <c r="A63" i="1" s="1"/>
  <c r="B64" i="1" s="1"/>
  <c r="A64" i="1" s="1"/>
  <c r="B65" i="1" s="1"/>
  <c r="A65" i="1" l="1"/>
  <c r="B66" i="1" s="1"/>
  <c r="A66" i="1" s="1"/>
  <c r="B67" i="1" s="1"/>
  <c r="A67" i="1" s="1"/>
  <c r="B68" i="1" s="1"/>
  <c r="A68" i="1" s="1"/>
  <c r="B69" i="1" s="1"/>
  <c r="A69" i="1" s="1"/>
  <c r="B70" i="1" s="1"/>
  <c r="A70" i="1" s="1"/>
  <c r="B71" i="1" s="1"/>
  <c r="A71" i="1" s="1"/>
  <c r="B72" i="1" s="1"/>
  <c r="A72" i="1" s="1"/>
  <c r="B73" i="1" s="1"/>
  <c r="A73" i="1" s="1"/>
  <c r="B74" i="1" s="1"/>
  <c r="A74" i="1" s="1"/>
  <c r="B75" i="1" s="1"/>
  <c r="A75" i="1" s="1"/>
  <c r="B76" i="1" s="1"/>
  <c r="A76" i="1" s="1"/>
  <c r="B77" i="1" s="1"/>
  <c r="A77" i="1" s="1"/>
  <c r="B78" i="1" s="1"/>
  <c r="A78" i="1" s="1"/>
  <c r="B79" i="1" s="1"/>
  <c r="A79" i="1" s="1"/>
  <c r="B80" i="1" s="1"/>
  <c r="A80" i="1" s="1"/>
  <c r="B81" i="1" s="1"/>
  <c r="A81" i="1" s="1"/>
  <c r="B82" i="1" s="1"/>
  <c r="A82" i="1" s="1"/>
  <c r="B83" i="1" s="1"/>
  <c r="A83" i="1" s="1"/>
  <c r="B84" i="1" s="1"/>
  <c r="A84" i="1" s="1"/>
  <c r="B85" i="1" s="1"/>
  <c r="A85" i="1" s="1"/>
  <c r="B86" i="1" s="1"/>
  <c r="A86" i="1" s="1"/>
  <c r="B87" i="1" s="1"/>
  <c r="A87" i="1" s="1"/>
  <c r="B88" i="1" s="1"/>
  <c r="A88" i="1" s="1"/>
  <c r="B89" i="1" s="1"/>
  <c r="A89" i="1" s="1"/>
  <c r="B90" i="1" s="1"/>
  <c r="A90" i="1" s="1"/>
  <c r="B91" i="1" s="1"/>
  <c r="A91" i="1" s="1"/>
  <c r="B92" i="1" s="1"/>
  <c r="A92" i="1" s="1"/>
  <c r="B93" i="1" s="1"/>
  <c r="A93" i="1" s="1"/>
  <c r="B94" i="1" s="1"/>
  <c r="A94" i="1" s="1"/>
  <c r="B95" i="1" s="1"/>
  <c r="A95" i="1" s="1"/>
  <c r="B96" i="1" s="1"/>
  <c r="A96" i="1" s="1"/>
  <c r="B97" i="1" s="1"/>
  <c r="A97" i="1" s="1"/>
  <c r="B98" i="1" s="1"/>
  <c r="A98" i="1" s="1"/>
  <c r="B99" i="1" s="1"/>
  <c r="A99" i="1" s="1"/>
  <c r="B100" i="1" s="1"/>
  <c r="A100" i="1" s="1"/>
  <c r="B101" i="1" s="1"/>
  <c r="A101" i="1" s="1"/>
  <c r="B102" i="1" s="1"/>
  <c r="A102" i="1" s="1"/>
  <c r="B103" i="1" s="1"/>
  <c r="A103" i="1" s="1"/>
  <c r="B104" i="1" s="1"/>
  <c r="A104" i="1" s="1"/>
  <c r="B105" i="1" s="1"/>
  <c r="A105" i="1" s="1"/>
  <c r="B106" i="1" s="1"/>
  <c r="A106" i="1" s="1"/>
  <c r="B107" i="1" s="1"/>
  <c r="A107" i="1" s="1"/>
  <c r="B108" i="1" s="1"/>
  <c r="A108" i="1" s="1"/>
  <c r="B109" i="1" s="1"/>
  <c r="A109" i="1" s="1"/>
  <c r="B110" i="1" s="1"/>
  <c r="A110" i="1" s="1"/>
  <c r="B111" i="1" s="1"/>
  <c r="A111" i="1" s="1"/>
  <c r="B112" i="1" s="1"/>
  <c r="A112" i="1" s="1"/>
  <c r="B113" i="1" s="1"/>
  <c r="A113" i="1" s="1"/>
  <c r="B114" i="1" s="1"/>
  <c r="A114" i="1" s="1"/>
  <c r="B115" i="1" s="1"/>
  <c r="A115" i="1" s="1"/>
  <c r="B116" i="1" s="1"/>
  <c r="A116" i="1" s="1"/>
  <c r="B117" i="1" s="1"/>
  <c r="A117" i="1" s="1"/>
  <c r="B118" i="1" s="1"/>
  <c r="A118" i="1" s="1"/>
  <c r="B119" i="1" s="1"/>
  <c r="A119" i="1" s="1"/>
  <c r="B120" i="1" s="1"/>
  <c r="A120" i="1" s="1"/>
  <c r="B121" i="1" s="1"/>
  <c r="A121" i="1" s="1"/>
  <c r="B122" i="1" s="1"/>
  <c r="A122" i="1" s="1"/>
  <c r="B123" i="1" s="1"/>
  <c r="A123" i="1" s="1"/>
  <c r="B124" i="1" s="1"/>
  <c r="A124" i="1" s="1"/>
  <c r="B125" i="1" s="1"/>
  <c r="A125" i="1" s="1"/>
  <c r="B126" i="1" s="1"/>
  <c r="A126" i="1" s="1"/>
  <c r="B127" i="1" s="1"/>
  <c r="A127" i="1" s="1"/>
  <c r="B128" i="1" s="1"/>
  <c r="A128" i="1" s="1"/>
  <c r="B129" i="1" s="1"/>
  <c r="A129" i="1" s="1"/>
  <c r="B130" i="1" s="1"/>
  <c r="A130" i="1" s="1"/>
  <c r="B131" i="1" s="1"/>
  <c r="A131" i="1" s="1"/>
  <c r="B132" i="1" s="1"/>
  <c r="A132" i="1" s="1"/>
  <c r="B133" i="1" s="1"/>
  <c r="A133" i="1" s="1"/>
  <c r="B134" i="1" s="1"/>
  <c r="A134" i="1" s="1"/>
  <c r="B135" i="1" s="1"/>
  <c r="A135" i="1" s="1"/>
  <c r="B136" i="1" s="1"/>
  <c r="A136" i="1" s="1"/>
  <c r="B137" i="1" s="1"/>
  <c r="A137" i="1" s="1"/>
  <c r="B138" i="1" s="1"/>
  <c r="A138" i="1" s="1"/>
  <c r="B139" i="1" s="1"/>
  <c r="A139" i="1" s="1"/>
  <c r="B140" i="1" s="1"/>
  <c r="A140" i="1" s="1"/>
  <c r="B141" i="1" s="1"/>
  <c r="A141" i="1" s="1"/>
  <c r="B142" i="1" s="1"/>
  <c r="A142" i="1" s="1"/>
  <c r="B143" i="1" s="1"/>
  <c r="A143" i="1" s="1"/>
  <c r="B144" i="1" s="1"/>
  <c r="A144" i="1" s="1"/>
  <c r="B145" i="1" s="1"/>
  <c r="A145" i="1" s="1"/>
  <c r="B146" i="1" s="1"/>
  <c r="A146" i="1" s="1"/>
  <c r="B147" i="1" s="1"/>
  <c r="A147" i="1" s="1"/>
  <c r="B148" i="1" s="1"/>
  <c r="A148" i="1" s="1"/>
  <c r="B149" i="1" s="1"/>
  <c r="A149" i="1" s="1"/>
  <c r="B150" i="1" s="1"/>
  <c r="A150" i="1" s="1"/>
  <c r="B151" i="1" s="1"/>
  <c r="A151" i="1" s="1"/>
  <c r="B152" i="1" s="1"/>
  <c r="A152" i="1" s="1"/>
  <c r="B153" i="1" s="1"/>
  <c r="A153" i="1" s="1"/>
  <c r="B154" i="1" s="1"/>
  <c r="A154" i="1" s="1"/>
  <c r="B155" i="1" s="1"/>
  <c r="A155" i="1" s="1"/>
  <c r="B156" i="1" s="1"/>
  <c r="A156" i="1" s="1"/>
  <c r="B157" i="1" s="1"/>
  <c r="A157" i="1" s="1"/>
  <c r="B158" i="1" s="1"/>
  <c r="A158" i="1" s="1"/>
  <c r="B159" i="1" s="1"/>
  <c r="A159" i="1" s="1"/>
  <c r="B160" i="1" s="1"/>
  <c r="A160" i="1" s="1"/>
  <c r="B161" i="1" s="1"/>
  <c r="A161" i="1" s="1"/>
  <c r="B162" i="1" s="1"/>
  <c r="A162" i="1" s="1"/>
  <c r="B163" i="1" s="1"/>
  <c r="A163" i="1" s="1"/>
  <c r="B164" i="1" s="1"/>
  <c r="A164" i="1" s="1"/>
  <c r="B165" i="1" s="1"/>
  <c r="A165" i="1" s="1"/>
  <c r="B166" i="1" s="1"/>
  <c r="A166" i="1" s="1"/>
  <c r="B167" i="1" s="1"/>
  <c r="A167" i="1" s="1"/>
  <c r="B168" i="1" s="1"/>
  <c r="A168" i="1" s="1"/>
  <c r="B169" i="1" s="1"/>
  <c r="A169" i="1" s="1"/>
  <c r="B170" i="1" s="1"/>
  <c r="A170" i="1" s="1"/>
  <c r="B171" i="1" s="1"/>
  <c r="A171" i="1" s="1"/>
  <c r="B172" i="1" s="1"/>
  <c r="A172" i="1" s="1"/>
  <c r="B173" i="1" s="1"/>
  <c r="A173" i="1" s="1"/>
  <c r="B174" i="1" s="1"/>
  <c r="A174" i="1" s="1"/>
  <c r="B175" i="1" s="1"/>
  <c r="A175" i="1" s="1"/>
  <c r="B176" i="1" s="1"/>
  <c r="A176" i="1" s="1"/>
  <c r="B177" i="1" s="1"/>
  <c r="A177" i="1" s="1"/>
  <c r="B178" i="1" s="1"/>
  <c r="A178" i="1" s="1"/>
  <c r="B179" i="1" s="1"/>
  <c r="A179" i="1" s="1"/>
  <c r="B180" i="1" s="1"/>
  <c r="A180" i="1" s="1"/>
  <c r="B181" i="1" s="1"/>
  <c r="A181" i="1" s="1"/>
  <c r="B182" i="1" s="1"/>
  <c r="A182" i="1" s="1"/>
  <c r="B183" i="1" s="1"/>
  <c r="A183" i="1" s="1"/>
  <c r="B184" i="1" s="1"/>
  <c r="A184" i="1" s="1"/>
  <c r="B185" i="1" s="1"/>
  <c r="A185" i="1" s="1"/>
  <c r="B186" i="1" s="1"/>
  <c r="A186" i="1" s="1"/>
  <c r="B187" i="1" s="1"/>
  <c r="A187" i="1" s="1"/>
  <c r="B188" i="1" s="1"/>
  <c r="A188" i="1" s="1"/>
  <c r="B189" i="1" s="1"/>
  <c r="A189" i="1" s="1"/>
  <c r="B190" i="1" s="1"/>
  <c r="A190" i="1" s="1"/>
  <c r="B191" i="1" s="1"/>
  <c r="A191" i="1" s="1"/>
  <c r="B192" i="1" s="1"/>
  <c r="A192" i="1" s="1"/>
  <c r="B193" i="1" s="1"/>
  <c r="A193" i="1" s="1"/>
  <c r="B194" i="1" s="1"/>
  <c r="A194" i="1" s="1"/>
  <c r="B195" i="1" s="1"/>
  <c r="A195" i="1" s="1"/>
  <c r="B196" i="1" s="1"/>
  <c r="A196" i="1" s="1"/>
  <c r="B197" i="1" s="1"/>
  <c r="A197" i="1" s="1"/>
  <c r="B198" i="1" s="1"/>
  <c r="A198" i="1" s="1"/>
  <c r="B199" i="1" s="1"/>
  <c r="A199" i="1" s="1"/>
  <c r="B200" i="1" s="1"/>
  <c r="A200" i="1" s="1"/>
  <c r="B201" i="1" s="1"/>
  <c r="A201" i="1" s="1"/>
  <c r="B202" i="1" s="1"/>
  <c r="A202" i="1" s="1"/>
  <c r="B203" i="1" s="1"/>
  <c r="A203" i="1" s="1"/>
  <c r="B204" i="1" s="1"/>
  <c r="A204" i="1" s="1"/>
  <c r="B205" i="1" s="1"/>
  <c r="A205" i="1" s="1"/>
  <c r="B206" i="1" s="1"/>
  <c r="A206" i="1" s="1"/>
  <c r="B207" i="1" s="1"/>
  <c r="A207" i="1" s="1"/>
  <c r="B208" i="1" s="1"/>
  <c r="A208" i="1" s="1"/>
  <c r="B209" i="1" s="1"/>
  <c r="A209" i="1" s="1"/>
  <c r="B210" i="1" s="1"/>
  <c r="A210" i="1" s="1"/>
  <c r="B211" i="1" s="1"/>
  <c r="A211" i="1" s="1"/>
  <c r="B212" i="1" s="1"/>
  <c r="A212" i="1" s="1"/>
  <c r="B213" i="1" s="1"/>
  <c r="A213" i="1" s="1"/>
  <c r="B214" i="1" s="1"/>
  <c r="A214" i="1" s="1"/>
  <c r="B215" i="1" s="1"/>
  <c r="A215" i="1" s="1"/>
  <c r="B216" i="1" s="1"/>
  <c r="A216" i="1" s="1"/>
  <c r="B217" i="1" s="1"/>
  <c r="A217" i="1" s="1"/>
  <c r="B218" i="1" s="1"/>
  <c r="A218" i="1" s="1"/>
  <c r="B219" i="1" s="1"/>
  <c r="A219" i="1" s="1"/>
  <c r="B220" i="1" s="1"/>
  <c r="A220" i="1" s="1"/>
  <c r="B221" i="1" s="1"/>
  <c r="A221" i="1" s="1"/>
  <c r="B222" i="1" s="1"/>
  <c r="A222" i="1" s="1"/>
  <c r="B223" i="1" s="1"/>
  <c r="A223" i="1" s="1"/>
  <c r="B224" i="1" s="1"/>
  <c r="A224" i="1" s="1"/>
  <c r="B225" i="1" s="1"/>
  <c r="A225" i="1" s="1"/>
  <c r="B226" i="1" s="1"/>
  <c r="A226" i="1" s="1"/>
  <c r="B227" i="1" s="1"/>
  <c r="A227" i="1" s="1"/>
  <c r="B228" i="1" s="1"/>
  <c r="A228" i="1" s="1"/>
  <c r="B229" i="1" s="1"/>
  <c r="A229" i="1" s="1"/>
  <c r="B230" i="1" s="1"/>
  <c r="A230" i="1" s="1"/>
  <c r="B231" i="1" s="1"/>
  <c r="A231" i="1" s="1"/>
  <c r="B232" i="1" s="1"/>
  <c r="A232" i="1" s="1"/>
  <c r="B233" i="1" s="1"/>
  <c r="A233" i="1" s="1"/>
  <c r="B234" i="1" s="1"/>
  <c r="A234" i="1" s="1"/>
  <c r="B235" i="1" s="1"/>
  <c r="A235" i="1" s="1"/>
  <c r="B236" i="1" s="1"/>
  <c r="A236" i="1" s="1"/>
  <c r="B237" i="1" s="1"/>
  <c r="A237" i="1" s="1"/>
  <c r="B238" i="1" s="1"/>
  <c r="A238" i="1" s="1"/>
  <c r="B239" i="1" s="1"/>
  <c r="A239" i="1" s="1"/>
  <c r="B240" i="1" s="1"/>
  <c r="A240" i="1" s="1"/>
  <c r="B241" i="1" s="1"/>
  <c r="A241" i="1" s="1"/>
  <c r="B242" i="1" s="1"/>
  <c r="A242" i="1" s="1"/>
  <c r="B243" i="1" s="1"/>
  <c r="A243" i="1" s="1"/>
  <c r="B244" i="1" s="1"/>
  <c r="A244" i="1" s="1"/>
  <c r="B245" i="1" s="1"/>
  <c r="A245" i="1" s="1"/>
  <c r="B246" i="1" s="1"/>
  <c r="A246" i="1" s="1"/>
  <c r="B247" i="1" s="1"/>
  <c r="A247" i="1" s="1"/>
  <c r="B248" i="1" s="1"/>
  <c r="A248" i="1" s="1"/>
  <c r="B249" i="1" s="1"/>
  <c r="A249" i="1" s="1"/>
  <c r="B250" i="1" s="1"/>
  <c r="A250" i="1" s="1"/>
  <c r="B251" i="1" s="1"/>
  <c r="A251" i="1" s="1"/>
  <c r="B252" i="1" s="1"/>
  <c r="A252" i="1" s="1"/>
  <c r="B253" i="1" s="1"/>
  <c r="A253" i="1" s="1"/>
  <c r="B254" i="1" s="1"/>
  <c r="A254" i="1" s="1"/>
  <c r="B255" i="1" s="1"/>
  <c r="A255" i="1" s="1"/>
  <c r="B256" i="1" s="1"/>
  <c r="A256" i="1" s="1"/>
  <c r="B257" i="1" s="1"/>
  <c r="A257" i="1" s="1"/>
  <c r="B258" i="1" s="1"/>
  <c r="A258" i="1" s="1"/>
  <c r="B259" i="1" s="1"/>
  <c r="A259" i="1" s="1"/>
  <c r="B260" i="1" s="1"/>
  <c r="A260" i="1" s="1"/>
  <c r="B261" i="1" s="1"/>
  <c r="A261" i="1" s="1"/>
  <c r="B262" i="1" s="1"/>
  <c r="A262" i="1" s="1"/>
  <c r="B263" i="1" s="1"/>
  <c r="A263" i="1" s="1"/>
  <c r="B264" i="1" s="1"/>
  <c r="A264" i="1" s="1"/>
  <c r="B265" i="1" s="1"/>
  <c r="A265" i="1" s="1"/>
  <c r="B266" i="1" s="1"/>
  <c r="A266" i="1" s="1"/>
  <c r="B267" i="1" s="1"/>
  <c r="A267" i="1" s="1"/>
  <c r="B268" i="1" s="1"/>
  <c r="A268" i="1" s="1"/>
  <c r="B269" i="1" s="1"/>
  <c r="A269" i="1" s="1"/>
  <c r="B270" i="1" s="1"/>
  <c r="A270" i="1" s="1"/>
  <c r="B271" i="1" s="1"/>
  <c r="A271" i="1" s="1"/>
  <c r="B272" i="1" s="1"/>
  <c r="A272" i="1" s="1"/>
  <c r="B273" i="1" s="1"/>
  <c r="A273" i="1" s="1"/>
  <c r="B274" i="1" s="1"/>
  <c r="A274" i="1" s="1"/>
  <c r="B275" i="1" s="1"/>
  <c r="A275" i="1" s="1"/>
  <c r="B276" i="1" s="1"/>
  <c r="A276" i="1" s="1"/>
  <c r="B277" i="1" s="1"/>
  <c r="A277" i="1" s="1"/>
  <c r="B278" i="1" s="1"/>
  <c r="A278" i="1" s="1"/>
  <c r="B279" i="1" s="1"/>
  <c r="A279" i="1" s="1"/>
  <c r="B280" i="1" s="1"/>
  <c r="A280" i="1" s="1"/>
  <c r="B281" i="1" s="1"/>
  <c r="A281" i="1" s="1"/>
  <c r="B282" i="1" s="1"/>
  <c r="A282" i="1" s="1"/>
  <c r="B283" i="1" s="1"/>
  <c r="A283" i="1" s="1"/>
  <c r="B284" i="1" s="1"/>
  <c r="A284" i="1" s="1"/>
  <c r="B285" i="1" s="1"/>
  <c r="A285" i="1" s="1"/>
  <c r="B286" i="1" s="1"/>
  <c r="A286" i="1" s="1"/>
  <c r="B287" i="1" s="1"/>
  <c r="A287" i="1" s="1"/>
  <c r="B288" i="1" s="1"/>
  <c r="A288" i="1" s="1"/>
  <c r="B289" i="1" s="1"/>
  <c r="A289" i="1" s="1"/>
  <c r="B290" i="1" s="1"/>
  <c r="A290" i="1" s="1"/>
  <c r="B291" i="1" s="1"/>
  <c r="A291" i="1" s="1"/>
  <c r="B292" i="1" s="1"/>
  <c r="A292" i="1" s="1"/>
  <c r="B293" i="1" s="1"/>
  <c r="A293" i="1" s="1"/>
  <c r="B294" i="1" s="1"/>
  <c r="A294" i="1" s="1"/>
  <c r="B295" i="1" s="1"/>
  <c r="A295" i="1" s="1"/>
  <c r="B296" i="1" s="1"/>
  <c r="A296" i="1" s="1"/>
  <c r="B297" i="1" s="1"/>
  <c r="A297" i="1" s="1"/>
  <c r="B298" i="1" s="1"/>
  <c r="A298" i="1" s="1"/>
  <c r="B299" i="1" s="1"/>
  <c r="A299" i="1" s="1"/>
  <c r="B300" i="1" s="1"/>
  <c r="A300" i="1" s="1"/>
  <c r="B301" i="1" s="1"/>
  <c r="A301" i="1" s="1"/>
  <c r="B302" i="1" s="1"/>
  <c r="A302" i="1" s="1"/>
  <c r="B303" i="1" s="1"/>
  <c r="A303" i="1" s="1"/>
  <c r="B304" i="1" s="1"/>
  <c r="A304" i="1" s="1"/>
  <c r="B305" i="1" s="1"/>
  <c r="A305" i="1" s="1"/>
  <c r="B306" i="1" s="1"/>
  <c r="A306" i="1" s="1"/>
  <c r="B307" i="1" s="1"/>
  <c r="A307" i="1" s="1"/>
  <c r="B308" i="1" s="1"/>
  <c r="A308" i="1" s="1"/>
  <c r="B309" i="1" s="1"/>
  <c r="A309" i="1" s="1"/>
  <c r="B310" i="1" s="1"/>
  <c r="A310" i="1" s="1"/>
  <c r="B311" i="1" s="1"/>
  <c r="A311" i="1" s="1"/>
  <c r="B312" i="1" s="1"/>
  <c r="A312" i="1" s="1"/>
  <c r="B313" i="1" s="1"/>
  <c r="A313" i="1" s="1"/>
  <c r="B314" i="1" s="1"/>
  <c r="A314" i="1" s="1"/>
  <c r="B315" i="1" s="1"/>
  <c r="A315" i="1" s="1"/>
  <c r="B316" i="1" s="1"/>
  <c r="A316" i="1" s="1"/>
  <c r="B317" i="1" s="1"/>
  <c r="A317" i="1" s="1"/>
  <c r="B318" i="1" s="1"/>
  <c r="A318" i="1" s="1"/>
  <c r="B319" i="1" s="1"/>
  <c r="A319" i="1" s="1"/>
  <c r="B320" i="1" s="1"/>
  <c r="A320" i="1" s="1"/>
  <c r="B321" i="1" s="1"/>
  <c r="A321" i="1" s="1"/>
  <c r="B322" i="1" s="1"/>
  <c r="A322" i="1" s="1"/>
  <c r="B323" i="1" s="1"/>
  <c r="A323" i="1" s="1"/>
  <c r="B324" i="1" s="1"/>
  <c r="A324" i="1" s="1"/>
  <c r="B325" i="1" s="1"/>
  <c r="A325" i="1" s="1"/>
  <c r="B326" i="1" s="1"/>
  <c r="A326" i="1" s="1"/>
  <c r="B327" i="1" s="1"/>
  <c r="A327" i="1" s="1"/>
  <c r="B328" i="1" s="1"/>
  <c r="A328" i="1" s="1"/>
  <c r="B329" i="1" s="1"/>
  <c r="A329" i="1" s="1"/>
  <c r="B330" i="1" s="1"/>
  <c r="A330" i="1" s="1"/>
  <c r="B331" i="1" s="1"/>
  <c r="A331" i="1" s="1"/>
  <c r="B332" i="1" s="1"/>
  <c r="A332" i="1" s="1"/>
  <c r="B333" i="1" s="1"/>
  <c r="A333" i="1" s="1"/>
  <c r="B334" i="1" s="1"/>
  <c r="A334" i="1" s="1"/>
  <c r="B335" i="1" s="1"/>
  <c r="A335" i="1" s="1"/>
  <c r="B336" i="1" s="1"/>
  <c r="A336" i="1" s="1"/>
  <c r="B337" i="1" s="1"/>
  <c r="A337" i="1" s="1"/>
  <c r="B338" i="1" s="1"/>
  <c r="A338" i="1" s="1"/>
  <c r="B339" i="1" s="1"/>
  <c r="A339" i="1" s="1"/>
  <c r="B340" i="1" s="1"/>
  <c r="A340" i="1" s="1"/>
  <c r="B341" i="1" s="1"/>
  <c r="A341" i="1" s="1"/>
  <c r="B342" i="1" s="1"/>
  <c r="A342" i="1" s="1"/>
  <c r="B343" i="1" s="1"/>
  <c r="A343" i="1" s="1"/>
  <c r="B344" i="1" s="1"/>
  <c r="A344" i="1" s="1"/>
  <c r="B345" i="1" s="1"/>
  <c r="A345" i="1" s="1"/>
  <c r="B346" i="1" s="1"/>
  <c r="A346" i="1" s="1"/>
  <c r="B347" i="1" s="1"/>
  <c r="A347" i="1" s="1"/>
  <c r="B348" i="1" s="1"/>
  <c r="A348" i="1" s="1"/>
  <c r="B349" i="1" s="1"/>
  <c r="A349" i="1" s="1"/>
  <c r="B350" i="1" s="1"/>
  <c r="A350" i="1" s="1"/>
  <c r="B351" i="1" s="1"/>
  <c r="A351" i="1" s="1"/>
  <c r="B352" i="1" s="1"/>
  <c r="A352" i="1" s="1"/>
  <c r="B353" i="1" s="1"/>
  <c r="A353" i="1" s="1"/>
  <c r="B354" i="1" s="1"/>
  <c r="A354" i="1" s="1"/>
  <c r="B355" i="1" s="1"/>
  <c r="A355" i="1" s="1"/>
  <c r="B356" i="1" s="1"/>
  <c r="A356" i="1" s="1"/>
  <c r="B357" i="1" s="1"/>
  <c r="A357" i="1" s="1"/>
  <c r="B358" i="1" s="1"/>
  <c r="A358" i="1" s="1"/>
  <c r="B359" i="1" s="1"/>
  <c r="A359" i="1" s="1"/>
  <c r="B360" i="1" s="1"/>
  <c r="A360" i="1" s="1"/>
  <c r="B361" i="1" s="1"/>
  <c r="A361" i="1" s="1"/>
  <c r="B362" i="1" s="1"/>
  <c r="A362" i="1" s="1"/>
  <c r="B363" i="1" s="1"/>
  <c r="A363" i="1" s="1"/>
  <c r="B364" i="1" s="1"/>
  <c r="A364" i="1" s="1"/>
  <c r="B365" i="1" s="1"/>
  <c r="A365" i="1" s="1"/>
  <c r="B366" i="1" s="1"/>
  <c r="A366" i="1" s="1"/>
  <c r="B367" i="1" s="1"/>
  <c r="A367" i="1" s="1"/>
  <c r="B368" i="1" s="1"/>
  <c r="A368" i="1" s="1"/>
  <c r="B369" i="1" s="1"/>
  <c r="A369" i="1" s="1"/>
  <c r="B370" i="1" s="1"/>
  <c r="A370" i="1" s="1"/>
  <c r="B371" i="1" s="1"/>
  <c r="A371" i="1" s="1"/>
  <c r="B372" i="1" s="1"/>
  <c r="A372" i="1" s="1"/>
  <c r="B373" i="1" s="1"/>
  <c r="A373" i="1" s="1"/>
  <c r="B374" i="1" s="1"/>
  <c r="A374" i="1" s="1"/>
  <c r="B375" i="1" s="1"/>
  <c r="A375" i="1" s="1"/>
  <c r="B376" i="1" s="1"/>
  <c r="A376" i="1" s="1"/>
  <c r="B377" i="1" s="1"/>
  <c r="A377" i="1" s="1"/>
  <c r="B378" i="1" s="1"/>
  <c r="A378" i="1" s="1"/>
  <c r="B379" i="1" s="1"/>
  <c r="A379" i="1" s="1"/>
  <c r="B380" i="1" s="1"/>
  <c r="A380" i="1" s="1"/>
  <c r="B381" i="1" s="1"/>
  <c r="A381" i="1" s="1"/>
  <c r="B382" i="1" s="1"/>
  <c r="A382" i="1" s="1"/>
  <c r="B383" i="1" s="1"/>
  <c r="A383" i="1" s="1"/>
  <c r="B384" i="1" s="1"/>
  <c r="A384" i="1" s="1"/>
  <c r="B385" i="1" s="1"/>
  <c r="A385" i="1" s="1"/>
  <c r="B386" i="1" s="1"/>
  <c r="A386" i="1" s="1"/>
  <c r="B387" i="1" s="1"/>
  <c r="A387" i="1" s="1"/>
  <c r="B388" i="1" s="1"/>
  <c r="A388" i="1" s="1"/>
  <c r="B389" i="1" s="1"/>
  <c r="A389" i="1" s="1"/>
  <c r="B390" i="1" s="1"/>
  <c r="A390" i="1" s="1"/>
  <c r="B391" i="1" s="1"/>
  <c r="A391" i="1" s="1"/>
  <c r="B392" i="1" s="1"/>
  <c r="A392" i="1" s="1"/>
  <c r="B393" i="1" s="1"/>
  <c r="A393" i="1" s="1"/>
  <c r="B394" i="1" s="1"/>
  <c r="A394" i="1" s="1"/>
  <c r="B395" i="1" s="1"/>
  <c r="A395" i="1" s="1"/>
  <c r="B396" i="1" s="1"/>
  <c r="A396" i="1" s="1"/>
  <c r="B397" i="1" s="1"/>
  <c r="A397" i="1" s="1"/>
  <c r="B398" i="1" s="1"/>
  <c r="A398" i="1" s="1"/>
  <c r="B399" i="1" s="1"/>
  <c r="A399" i="1" s="1"/>
  <c r="B400" i="1" s="1"/>
  <c r="A400" i="1" s="1"/>
  <c r="B401" i="1" s="1"/>
  <c r="A401" i="1" s="1"/>
  <c r="B402" i="1" s="1"/>
  <c r="A402" i="1" s="1"/>
  <c r="B403" i="1" s="1"/>
  <c r="A403" i="1" s="1"/>
  <c r="B404" i="1" s="1"/>
  <c r="A404" i="1" s="1"/>
  <c r="B405" i="1" s="1"/>
  <c r="A405" i="1" s="1"/>
  <c r="B406" i="1" s="1"/>
  <c r="A406" i="1" s="1"/>
  <c r="B407" i="1" s="1"/>
  <c r="A407" i="1" s="1"/>
  <c r="B408" i="1" s="1"/>
  <c r="A408" i="1" s="1"/>
  <c r="B409" i="1" s="1"/>
  <c r="A409" i="1" s="1"/>
  <c r="B410" i="1" s="1"/>
  <c r="A410" i="1" s="1"/>
  <c r="B411" i="1" s="1"/>
  <c r="A411" i="1" s="1"/>
  <c r="B412" i="1" s="1"/>
  <c r="A412" i="1" s="1"/>
  <c r="B413" i="1" s="1"/>
  <c r="A413" i="1" s="1"/>
  <c r="B414" i="1" s="1"/>
  <c r="A414" i="1" s="1"/>
  <c r="B415" i="1" s="1"/>
  <c r="A415" i="1" s="1"/>
  <c r="B416" i="1" s="1"/>
  <c r="A416" i="1" s="1"/>
  <c r="B417" i="1" s="1"/>
  <c r="A417" i="1" s="1"/>
  <c r="B418" i="1" s="1"/>
  <c r="A418" i="1" s="1"/>
  <c r="B419" i="1" s="1"/>
  <c r="A419" i="1" s="1"/>
  <c r="B420" i="1" s="1"/>
  <c r="A420" i="1" s="1"/>
  <c r="B421" i="1" s="1"/>
  <c r="A421" i="1" s="1"/>
  <c r="B422" i="1" s="1"/>
  <c r="A422" i="1" s="1"/>
  <c r="B423" i="1" s="1"/>
  <c r="A423" i="1" s="1"/>
  <c r="B424" i="1" s="1"/>
  <c r="A424" i="1" s="1"/>
  <c r="B425" i="1" s="1"/>
  <c r="A425" i="1" s="1"/>
  <c r="B426" i="1" s="1"/>
  <c r="A426" i="1" s="1"/>
  <c r="B427" i="1" s="1"/>
  <c r="A427" i="1" s="1"/>
  <c r="B428" i="1" s="1"/>
  <c r="A428" i="1" s="1"/>
  <c r="B429" i="1" s="1"/>
  <c r="A429" i="1" s="1"/>
  <c r="B430" i="1" s="1"/>
  <c r="A430" i="1" s="1"/>
  <c r="B431" i="1" s="1"/>
  <c r="A431" i="1" s="1"/>
  <c r="B432" i="1" s="1"/>
  <c r="A432" i="1" s="1"/>
  <c r="B433" i="1" s="1"/>
  <c r="A433" i="1" s="1"/>
  <c r="B434" i="1" s="1"/>
  <c r="A434" i="1" s="1"/>
  <c r="B435" i="1" s="1"/>
  <c r="A435" i="1" s="1"/>
  <c r="B436" i="1" s="1"/>
  <c r="A436" i="1" s="1"/>
  <c r="B437" i="1" s="1"/>
  <c r="A437" i="1" s="1"/>
  <c r="B438" i="1" s="1"/>
  <c r="A438" i="1" s="1"/>
  <c r="B439" i="1" s="1"/>
  <c r="A439" i="1" s="1"/>
  <c r="B440" i="1" s="1"/>
  <c r="A440" i="1" s="1"/>
  <c r="B441" i="1" s="1"/>
  <c r="A441" i="1" s="1"/>
  <c r="B442" i="1" s="1"/>
  <c r="A442" i="1" s="1"/>
  <c r="B443" i="1" s="1"/>
  <c r="A443" i="1" s="1"/>
  <c r="B444" i="1" s="1"/>
  <c r="A444" i="1" s="1"/>
  <c r="B445" i="1" s="1"/>
  <c r="A445" i="1" s="1"/>
  <c r="B446" i="1" s="1"/>
  <c r="A446" i="1" s="1"/>
  <c r="B447" i="1" s="1"/>
  <c r="A447" i="1" s="1"/>
  <c r="B448" i="1" s="1"/>
  <c r="A448" i="1" s="1"/>
  <c r="B449" i="1" s="1"/>
  <c r="A449" i="1" s="1"/>
  <c r="B450" i="1" s="1"/>
  <c r="A450" i="1" s="1"/>
  <c r="B451" i="1" s="1"/>
  <c r="A451" i="1" s="1"/>
  <c r="B452" i="1" s="1"/>
  <c r="A452" i="1" s="1"/>
  <c r="B453" i="1" s="1"/>
  <c r="A453" i="1" s="1"/>
  <c r="B454" i="1" s="1"/>
  <c r="A454" i="1" s="1"/>
  <c r="B455" i="1" s="1"/>
  <c r="A455" i="1" s="1"/>
  <c r="B456" i="1" s="1"/>
  <c r="A456" i="1" s="1"/>
  <c r="B457" i="1" s="1"/>
  <c r="A457" i="1" s="1"/>
  <c r="B458" i="1" s="1"/>
  <c r="A458" i="1" s="1"/>
  <c r="B459" i="1" s="1"/>
  <c r="A459" i="1" s="1"/>
  <c r="B460" i="1" s="1"/>
  <c r="A460" i="1" s="1"/>
  <c r="B461" i="1" s="1"/>
  <c r="A461" i="1" s="1"/>
  <c r="B462" i="1" s="1"/>
  <c r="A462" i="1" s="1"/>
  <c r="B463" i="1" s="1"/>
  <c r="A463" i="1" s="1"/>
  <c r="B464" i="1" s="1"/>
  <c r="A464" i="1" s="1"/>
  <c r="B465" i="1" s="1"/>
  <c r="A465" i="1" s="1"/>
  <c r="B466" i="1" s="1"/>
  <c r="A466" i="1" s="1"/>
  <c r="B467" i="1" s="1"/>
  <c r="A467" i="1" s="1"/>
  <c r="B468" i="1" s="1"/>
  <c r="A468" i="1" s="1"/>
  <c r="B469" i="1" s="1"/>
  <c r="A469" i="1" s="1"/>
  <c r="B470" i="1" s="1"/>
  <c r="A470" i="1" s="1"/>
  <c r="B471" i="1" s="1"/>
  <c r="A471" i="1" s="1"/>
  <c r="B472" i="1" s="1"/>
  <c r="A472" i="1" s="1"/>
  <c r="B473" i="1" s="1"/>
  <c r="A473" i="1" s="1"/>
  <c r="B474" i="1" s="1"/>
  <c r="A474" i="1" s="1"/>
  <c r="B475" i="1" s="1"/>
  <c r="A475" i="1" s="1"/>
  <c r="B476" i="1" s="1"/>
  <c r="A476" i="1" s="1"/>
  <c r="B477" i="1" s="1"/>
  <c r="A477" i="1" s="1"/>
  <c r="B478" i="1" s="1"/>
  <c r="A478" i="1" s="1"/>
  <c r="B479" i="1" s="1"/>
  <c r="A479" i="1" s="1"/>
  <c r="B480" i="1" s="1"/>
  <c r="A480" i="1" s="1"/>
  <c r="B481" i="1" s="1"/>
  <c r="A481" i="1" s="1"/>
  <c r="B482" i="1" s="1"/>
  <c r="A482" i="1" s="1"/>
  <c r="B483" i="1" s="1"/>
  <c r="A483" i="1" s="1"/>
  <c r="B484" i="1" s="1"/>
  <c r="A484" i="1" s="1"/>
  <c r="B485" i="1" s="1"/>
  <c r="A485" i="1" s="1"/>
  <c r="B486" i="1" s="1"/>
  <c r="A486" i="1" s="1"/>
  <c r="B487" i="1" s="1"/>
  <c r="A487" i="1" s="1"/>
  <c r="B488" i="1" s="1"/>
  <c r="A488" i="1" s="1"/>
  <c r="B489" i="1" s="1"/>
  <c r="A489" i="1" s="1"/>
  <c r="B490" i="1" s="1"/>
  <c r="A490" i="1" s="1"/>
  <c r="B491" i="1" s="1"/>
  <c r="A491" i="1" s="1"/>
  <c r="B492" i="1" s="1"/>
  <c r="A492" i="1" s="1"/>
  <c r="B493" i="1" s="1"/>
  <c r="A493" i="1" s="1"/>
  <c r="B494" i="1" s="1"/>
  <c r="A494" i="1" s="1"/>
  <c r="B495" i="1" s="1"/>
  <c r="A495" i="1" s="1"/>
  <c r="B496" i="1" s="1"/>
  <c r="A496" i="1" s="1"/>
  <c r="B497" i="1" s="1"/>
  <c r="A497" i="1" s="1"/>
  <c r="B498" i="1" s="1"/>
  <c r="A498" i="1" s="1"/>
  <c r="B499" i="1" s="1"/>
  <c r="A499" i="1" s="1"/>
  <c r="B500" i="1" s="1"/>
  <c r="A500" i="1" s="1"/>
  <c r="B501" i="1" s="1"/>
  <c r="A501" i="1" s="1"/>
  <c r="B502" i="1" s="1"/>
  <c r="A502" i="1" s="1"/>
  <c r="B503" i="1" s="1"/>
  <c r="A503" i="1" s="1"/>
  <c r="B504" i="1" s="1"/>
  <c r="A504" i="1" s="1"/>
  <c r="B505" i="1" s="1"/>
  <c r="A505" i="1" s="1"/>
  <c r="B506" i="1" s="1"/>
  <c r="A506" i="1" s="1"/>
  <c r="B507" i="1" s="1"/>
  <c r="A507" i="1" s="1"/>
  <c r="B508" i="1" s="1"/>
  <c r="A508" i="1" s="1"/>
  <c r="B509" i="1" s="1"/>
  <c r="A509" i="1" s="1"/>
  <c r="B510" i="1" s="1"/>
  <c r="A510" i="1" s="1"/>
  <c r="B511" i="1" s="1"/>
  <c r="A511" i="1" s="1"/>
  <c r="B512" i="1" s="1"/>
  <c r="A512" i="1" s="1"/>
  <c r="B513" i="1" s="1"/>
  <c r="A513" i="1" s="1"/>
  <c r="B514" i="1" s="1"/>
  <c r="A514" i="1" s="1"/>
  <c r="B515" i="1" s="1"/>
  <c r="A515" i="1" s="1"/>
  <c r="B516" i="1" s="1"/>
  <c r="A516" i="1" s="1"/>
  <c r="B517" i="1" s="1"/>
  <c r="A517" i="1" s="1"/>
  <c r="B518" i="1" s="1"/>
  <c r="A518" i="1" s="1"/>
  <c r="B519" i="1" s="1"/>
  <c r="A519" i="1" s="1"/>
  <c r="B520" i="1" s="1"/>
  <c r="A520" i="1" s="1"/>
  <c r="B521" i="1" s="1"/>
  <c r="A521" i="1" s="1"/>
  <c r="B522" i="1" s="1"/>
  <c r="A522" i="1" s="1"/>
  <c r="B523" i="1" s="1"/>
  <c r="A523" i="1" s="1"/>
  <c r="B524" i="1" s="1"/>
  <c r="A524" i="1" s="1"/>
  <c r="B525" i="1" s="1"/>
  <c r="A525" i="1" s="1"/>
  <c r="B526" i="1" s="1"/>
  <c r="A526" i="1" s="1"/>
  <c r="B527" i="1" s="1"/>
  <c r="A527" i="1" s="1"/>
  <c r="B528" i="1" s="1"/>
  <c r="A528" i="1" s="1"/>
  <c r="B529" i="1" s="1"/>
  <c r="A529" i="1" s="1"/>
  <c r="B530" i="1" s="1"/>
  <c r="A530" i="1" s="1"/>
  <c r="B531" i="1" s="1"/>
  <c r="A531" i="1" s="1"/>
  <c r="B532" i="1" s="1"/>
  <c r="A532" i="1" s="1"/>
  <c r="B533" i="1" s="1"/>
  <c r="A533" i="1" s="1"/>
  <c r="B534" i="1" s="1"/>
  <c r="A534" i="1" s="1"/>
  <c r="B535" i="1" s="1"/>
  <c r="A535" i="1" s="1"/>
  <c r="B536" i="1" s="1"/>
  <c r="A536" i="1" s="1"/>
  <c r="B537" i="1" s="1"/>
  <c r="A537" i="1" s="1"/>
  <c r="B538" i="1" s="1"/>
  <c r="A538" i="1" s="1"/>
  <c r="B539" i="1" s="1"/>
  <c r="A539" i="1" s="1"/>
  <c r="B540" i="1" s="1"/>
  <c r="A540" i="1" s="1"/>
  <c r="B541" i="1" s="1"/>
  <c r="A541" i="1" s="1"/>
  <c r="B542" i="1" s="1"/>
  <c r="A542" i="1" s="1"/>
  <c r="B543" i="1" s="1"/>
  <c r="A543" i="1" s="1"/>
  <c r="B544" i="1" s="1"/>
  <c r="A544" i="1" s="1"/>
  <c r="B545" i="1" s="1"/>
  <c r="A545" i="1" s="1"/>
  <c r="B546" i="1" s="1"/>
  <c r="A546" i="1" s="1"/>
  <c r="B547" i="1" s="1"/>
  <c r="A547" i="1" s="1"/>
  <c r="B548" i="1" s="1"/>
  <c r="A548" i="1" s="1"/>
  <c r="B549" i="1" s="1"/>
  <c r="A549" i="1" s="1"/>
  <c r="B550" i="1" s="1"/>
  <c r="A550" i="1" s="1"/>
  <c r="B551" i="1" s="1"/>
  <c r="A551" i="1" s="1"/>
  <c r="B552" i="1" s="1"/>
  <c r="A552" i="1" s="1"/>
  <c r="B553" i="1" s="1"/>
  <c r="A553" i="1" s="1"/>
  <c r="B554" i="1" s="1"/>
  <c r="A554" i="1" s="1"/>
  <c r="B555" i="1" s="1"/>
  <c r="A555" i="1" s="1"/>
  <c r="B556" i="1" s="1"/>
  <c r="A556" i="1" s="1"/>
  <c r="B557" i="1" s="1"/>
  <c r="A557" i="1" s="1"/>
  <c r="B558" i="1" s="1"/>
  <c r="A558" i="1" s="1"/>
  <c r="B559" i="1" s="1"/>
  <c r="A559" i="1" s="1"/>
  <c r="B560" i="1" s="1"/>
  <c r="A560" i="1" s="1"/>
  <c r="B561" i="1" s="1"/>
  <c r="A561" i="1" s="1"/>
  <c r="B562" i="1" s="1"/>
  <c r="A562" i="1" s="1"/>
  <c r="B563" i="1" s="1"/>
  <c r="A563" i="1" s="1"/>
  <c r="B564" i="1" s="1"/>
  <c r="A564" i="1" s="1"/>
  <c r="B565" i="1" s="1"/>
  <c r="A565" i="1" s="1"/>
  <c r="B566" i="1" s="1"/>
  <c r="A566" i="1" s="1"/>
  <c r="B567" i="1" s="1"/>
  <c r="A567" i="1" s="1"/>
  <c r="B568" i="1" s="1"/>
  <c r="A568" i="1" s="1"/>
  <c r="B569" i="1" s="1"/>
  <c r="A569" i="1" s="1"/>
  <c r="B570" i="1" s="1"/>
  <c r="A570" i="1" s="1"/>
  <c r="B571" i="1" s="1"/>
  <c r="A571" i="1" s="1"/>
  <c r="B572" i="1" s="1"/>
  <c r="A572" i="1" s="1"/>
  <c r="B573" i="1" s="1"/>
  <c r="A573" i="1" s="1"/>
  <c r="B574" i="1" s="1"/>
  <c r="A574" i="1" s="1"/>
  <c r="B575" i="1" s="1"/>
  <c r="A575" i="1" s="1"/>
  <c r="B576" i="1" s="1"/>
  <c r="A576" i="1" s="1"/>
  <c r="B577" i="1" s="1"/>
  <c r="A577" i="1" s="1"/>
  <c r="B578" i="1" s="1"/>
  <c r="A578" i="1" s="1"/>
  <c r="B579" i="1" s="1"/>
  <c r="A579" i="1" s="1"/>
  <c r="B580" i="1" s="1"/>
  <c r="A580" i="1" s="1"/>
  <c r="B581" i="1" s="1"/>
  <c r="A581" i="1" s="1"/>
  <c r="B582" i="1" s="1"/>
  <c r="A582" i="1" s="1"/>
  <c r="B583" i="1" s="1"/>
  <c r="A583" i="1" s="1"/>
  <c r="B584" i="1" s="1"/>
  <c r="A584" i="1" s="1"/>
  <c r="B585" i="1" s="1"/>
  <c r="A585" i="1" s="1"/>
  <c r="B586" i="1" s="1"/>
  <c r="A586" i="1" s="1"/>
  <c r="B587" i="1" s="1"/>
  <c r="A587" i="1" s="1"/>
  <c r="B588" i="1" s="1"/>
  <c r="A588" i="1" s="1"/>
  <c r="B589" i="1" s="1"/>
  <c r="A589" i="1" s="1"/>
  <c r="B590" i="1" s="1"/>
  <c r="A590" i="1" s="1"/>
  <c r="B591" i="1" s="1"/>
  <c r="A591" i="1" s="1"/>
  <c r="B592" i="1" s="1"/>
  <c r="A592" i="1" s="1"/>
  <c r="B593" i="1" s="1"/>
  <c r="A593" i="1" s="1"/>
  <c r="B594" i="1" s="1"/>
  <c r="A594" i="1" s="1"/>
  <c r="B595" i="1" s="1"/>
  <c r="A595" i="1" s="1"/>
  <c r="B596" i="1" s="1"/>
  <c r="A596" i="1" s="1"/>
  <c r="B597" i="1" s="1"/>
  <c r="A597" i="1" s="1"/>
  <c r="B598" i="1" s="1"/>
  <c r="A598" i="1" s="1"/>
  <c r="B599" i="1" s="1"/>
  <c r="A599" i="1" s="1"/>
  <c r="B600" i="1" s="1"/>
  <c r="A600" i="1" s="1"/>
  <c r="B601" i="1" s="1"/>
  <c r="A601" i="1" s="1"/>
  <c r="B602" i="1" s="1"/>
  <c r="A602" i="1" s="1"/>
  <c r="B603" i="1" s="1"/>
  <c r="A603" i="1" s="1"/>
  <c r="B604" i="1" s="1"/>
  <c r="A604" i="1" s="1"/>
  <c r="B605" i="1" s="1"/>
  <c r="A605" i="1" s="1"/>
  <c r="B606" i="1" s="1"/>
  <c r="A606" i="1" s="1"/>
  <c r="B607" i="1" s="1"/>
  <c r="A607" i="1" s="1"/>
  <c r="B608" i="1" s="1"/>
  <c r="A608" i="1" s="1"/>
  <c r="B609" i="1" s="1"/>
  <c r="A609" i="1" s="1"/>
  <c r="B610" i="1" s="1"/>
  <c r="A610" i="1" s="1"/>
  <c r="B611" i="1" s="1"/>
  <c r="A611" i="1" s="1"/>
  <c r="B612" i="1" s="1"/>
  <c r="A612" i="1" s="1"/>
  <c r="B613" i="1" s="1"/>
  <c r="A613" i="1" s="1"/>
  <c r="B614" i="1" s="1"/>
  <c r="A614" i="1" s="1"/>
  <c r="B615" i="1" s="1"/>
  <c r="A615" i="1" s="1"/>
  <c r="B616" i="1" s="1"/>
  <c r="A616" i="1" s="1"/>
  <c r="B617" i="1" s="1"/>
  <c r="A617" i="1" s="1"/>
  <c r="B618" i="1" s="1"/>
  <c r="A618" i="1" s="1"/>
  <c r="B619" i="1" s="1"/>
  <c r="A619" i="1" s="1"/>
  <c r="B620" i="1" s="1"/>
  <c r="A620" i="1" s="1"/>
  <c r="B621" i="1" s="1"/>
  <c r="A621" i="1" s="1"/>
  <c r="B622" i="1" s="1"/>
  <c r="A622" i="1" s="1"/>
  <c r="B623" i="1" s="1"/>
  <c r="A623" i="1" s="1"/>
  <c r="B624" i="1" s="1"/>
  <c r="A624" i="1" s="1"/>
  <c r="B625" i="1" s="1"/>
  <c r="A625" i="1" s="1"/>
  <c r="B626" i="1" s="1"/>
  <c r="A626" i="1" s="1"/>
  <c r="B627" i="1" s="1"/>
  <c r="A627" i="1" s="1"/>
  <c r="B628" i="1" s="1"/>
  <c r="A628" i="1" s="1"/>
  <c r="B629" i="1" s="1"/>
  <c r="A629" i="1" s="1"/>
  <c r="B630" i="1" s="1"/>
  <c r="A630" i="1" s="1"/>
  <c r="B631" i="1" s="1"/>
  <c r="A631" i="1" s="1"/>
  <c r="B632" i="1" s="1"/>
  <c r="A632" i="1" s="1"/>
  <c r="B633" i="1" s="1"/>
  <c r="A633" i="1" s="1"/>
  <c r="B634" i="1" s="1"/>
  <c r="A634" i="1" s="1"/>
  <c r="B635" i="1" s="1"/>
  <c r="A635" i="1" s="1"/>
  <c r="B636" i="1" s="1"/>
  <c r="A636" i="1" s="1"/>
  <c r="B637" i="1" s="1"/>
  <c r="A637" i="1" s="1"/>
  <c r="B638" i="1" s="1"/>
  <c r="A638" i="1" s="1"/>
  <c r="B639" i="1" s="1"/>
  <c r="A639" i="1" s="1"/>
  <c r="B640" i="1" s="1"/>
  <c r="A640" i="1" s="1"/>
  <c r="B641" i="1" s="1"/>
  <c r="A641" i="1" s="1"/>
  <c r="B642" i="1" s="1"/>
  <c r="A642" i="1" s="1"/>
  <c r="B643" i="1" s="1"/>
  <c r="A643" i="1" s="1"/>
  <c r="B644" i="1" s="1"/>
  <c r="A644" i="1" s="1"/>
  <c r="B645" i="1" s="1"/>
  <c r="A645" i="1" s="1"/>
  <c r="B646" i="1" s="1"/>
  <c r="A646" i="1" s="1"/>
  <c r="B647" i="1" s="1"/>
  <c r="A647" i="1" s="1"/>
  <c r="B648" i="1" s="1"/>
  <c r="A648" i="1" s="1"/>
  <c r="B649" i="1" s="1"/>
  <c r="A649" i="1" s="1"/>
  <c r="B650" i="1" s="1"/>
  <c r="A650" i="1" s="1"/>
  <c r="B651" i="1" s="1"/>
  <c r="A651" i="1" s="1"/>
  <c r="B652" i="1" s="1"/>
  <c r="A652" i="1" s="1"/>
  <c r="B653" i="1" s="1"/>
  <c r="A653" i="1" s="1"/>
  <c r="B654" i="1" s="1"/>
  <c r="A654" i="1" s="1"/>
  <c r="B655" i="1" s="1"/>
  <c r="A655" i="1" s="1"/>
  <c r="B656" i="1" s="1"/>
  <c r="A656" i="1" s="1"/>
  <c r="B657" i="1" s="1"/>
  <c r="A657" i="1" s="1"/>
  <c r="B658" i="1" s="1"/>
  <c r="A658" i="1" s="1"/>
  <c r="B659" i="1" s="1"/>
  <c r="A659" i="1" s="1"/>
  <c r="B660" i="1" s="1"/>
  <c r="A660" i="1" s="1"/>
  <c r="B661" i="1" s="1"/>
  <c r="A661" i="1" s="1"/>
  <c r="B662" i="1" s="1"/>
  <c r="A662" i="1" s="1"/>
  <c r="B663" i="1" s="1"/>
  <c r="A663" i="1" s="1"/>
  <c r="B664" i="1" s="1"/>
  <c r="A664" i="1" s="1"/>
  <c r="B665" i="1" s="1"/>
  <c r="A665" i="1" s="1"/>
  <c r="B666" i="1" s="1"/>
  <c r="A666" i="1" s="1"/>
  <c r="B667" i="1" s="1"/>
  <c r="A667" i="1" s="1"/>
  <c r="B668" i="1" s="1"/>
  <c r="A668" i="1" s="1"/>
  <c r="B669" i="1" s="1"/>
  <c r="A669" i="1" s="1"/>
  <c r="B670" i="1" s="1"/>
  <c r="A670" i="1" s="1"/>
  <c r="B671" i="1" s="1"/>
  <c r="A671" i="1" s="1"/>
  <c r="B672" i="1" s="1"/>
  <c r="A672" i="1" s="1"/>
  <c r="B673" i="1" s="1"/>
  <c r="A673" i="1" s="1"/>
  <c r="B674" i="1" s="1"/>
  <c r="A674" i="1" s="1"/>
  <c r="B675" i="1" s="1"/>
  <c r="A675" i="1" s="1"/>
  <c r="B676" i="1" s="1"/>
  <c r="A676" i="1" s="1"/>
  <c r="B677" i="1" s="1"/>
  <c r="I10" i="3" s="1"/>
  <c r="I235" i="3" l="1"/>
  <c r="I67" i="3"/>
  <c r="I386" i="3"/>
  <c r="I504" i="3"/>
  <c r="I96" i="3"/>
  <c r="I421" i="3"/>
  <c r="I510" i="3"/>
  <c r="I384" i="3"/>
  <c r="I583" i="3"/>
  <c r="I203" i="3"/>
  <c r="I538" i="3"/>
  <c r="I274" i="3"/>
  <c r="I212" i="3"/>
  <c r="I239" i="3"/>
  <c r="I473" i="3"/>
  <c r="I48" i="3"/>
  <c r="I78" i="3"/>
  <c r="I77" i="3"/>
  <c r="I119" i="3"/>
  <c r="I122" i="3"/>
  <c r="I561" i="3"/>
  <c r="I563" i="3"/>
  <c r="I93" i="3"/>
  <c r="I161" i="3"/>
  <c r="I647" i="3"/>
  <c r="I432" i="3"/>
  <c r="I189" i="3"/>
  <c r="I675" i="3"/>
  <c r="I322" i="3"/>
  <c r="I448" i="3"/>
  <c r="I497" i="3"/>
  <c r="I686" i="3"/>
  <c r="I89" i="3"/>
  <c r="I581" i="3"/>
  <c r="I90" i="3"/>
  <c r="I146" i="3"/>
  <c r="I474" i="3"/>
  <c r="I530" i="3"/>
  <c r="I340" i="3"/>
  <c r="I87" i="3"/>
  <c r="I297" i="3"/>
  <c r="I437" i="3"/>
  <c r="I165" i="3"/>
  <c r="I385" i="3"/>
  <c r="I422" i="3"/>
  <c r="I216" i="3"/>
  <c r="I549" i="3"/>
  <c r="I534" i="3"/>
  <c r="I156" i="3"/>
  <c r="I171" i="3"/>
  <c r="I404" i="3"/>
  <c r="I460" i="3"/>
  <c r="I174" i="3"/>
  <c r="I548" i="3"/>
  <c r="I154" i="3"/>
  <c r="I574" i="3"/>
  <c r="I639" i="3"/>
  <c r="I245" i="3"/>
  <c r="I484" i="3"/>
  <c r="I80" i="3"/>
  <c r="I254" i="3"/>
  <c r="I190" i="3"/>
  <c r="I305" i="3"/>
  <c r="I605" i="3"/>
  <c r="I232" i="3"/>
  <c r="I47" i="3"/>
  <c r="I329" i="3"/>
  <c r="I111" i="3"/>
  <c r="I314" i="3"/>
  <c r="I560" i="3"/>
  <c r="I185" i="3"/>
  <c r="I148" i="3"/>
  <c r="I182" i="3"/>
  <c r="I328" i="3"/>
  <c r="I494" i="3"/>
  <c r="I480" i="3"/>
  <c r="I92" i="3"/>
  <c r="I351" i="3"/>
  <c r="I336" i="3"/>
  <c r="I441" i="3"/>
  <c r="I669" i="3"/>
  <c r="I142" i="3"/>
  <c r="I624" i="3"/>
  <c r="I140" i="3"/>
  <c r="I419" i="3"/>
  <c r="I625" i="3"/>
  <c r="I40" i="3"/>
  <c r="I227" i="3"/>
  <c r="I514" i="3"/>
  <c r="I488" i="3"/>
  <c r="I532" i="3"/>
  <c r="I665" i="3"/>
  <c r="I50" i="3"/>
  <c r="I197" i="3"/>
  <c r="I326" i="3"/>
  <c r="I619" i="3"/>
  <c r="I368" i="3"/>
  <c r="I418" i="3"/>
  <c r="I478" i="3"/>
  <c r="I489" i="3"/>
  <c r="I402" i="3"/>
  <c r="I226" i="3"/>
  <c r="I461" i="3"/>
  <c r="I81" i="3"/>
  <c r="I438" i="3"/>
  <c r="I358" i="3"/>
  <c r="I544" i="3"/>
  <c r="I315" i="3"/>
  <c r="I479" i="3"/>
  <c r="I451" i="3"/>
  <c r="I597" i="3"/>
  <c r="I637" i="3"/>
  <c r="I564" i="3"/>
  <c r="I482" i="3"/>
  <c r="I677" i="3"/>
  <c r="I346" i="3"/>
  <c r="I135" i="3"/>
  <c r="I339" i="3"/>
  <c r="I394" i="3"/>
  <c r="I221" i="3"/>
  <c r="I178" i="3"/>
  <c r="I531" i="3"/>
  <c r="I75" i="3"/>
  <c r="I586" i="3"/>
  <c r="I524" i="3"/>
  <c r="I376" i="3"/>
  <c r="I147" i="3"/>
  <c r="I354" i="3"/>
  <c r="I464" i="3"/>
  <c r="I670" i="3"/>
  <c r="I299" i="3"/>
  <c r="I210" i="3"/>
  <c r="I267" i="3"/>
  <c r="I85" i="3"/>
  <c r="I493" i="3"/>
  <c r="I30" i="3"/>
  <c r="I169" i="3"/>
  <c r="I414" i="3"/>
  <c r="I217" i="3"/>
  <c r="I491" i="3"/>
  <c r="I409" i="3"/>
  <c r="I214" i="3"/>
  <c r="I335" i="3"/>
  <c r="I356" i="3"/>
  <c r="I567" i="3"/>
  <c r="I545" i="3"/>
  <c r="I295" i="3"/>
  <c r="I477" i="3"/>
  <c r="I16" i="3"/>
  <c r="I94" i="3"/>
  <c r="I34" i="3"/>
  <c r="I388" i="3"/>
  <c r="I598" i="3"/>
  <c r="I423" i="3"/>
  <c r="I53" i="3"/>
  <c r="I198" i="3"/>
  <c r="I39" i="3"/>
  <c r="I550" i="3"/>
  <c r="I304" i="3"/>
  <c r="I694" i="3"/>
  <c r="I470" i="3"/>
  <c r="I54" i="3"/>
  <c r="I206" i="3"/>
  <c r="I84" i="3"/>
  <c r="I640" i="3"/>
  <c r="I407" i="3"/>
  <c r="I82" i="3"/>
  <c r="I248" i="3"/>
  <c r="I604" i="3"/>
  <c r="I128" i="3"/>
  <c r="I312" i="3"/>
  <c r="I702" i="3"/>
  <c r="I542" i="3"/>
  <c r="I416" i="3"/>
  <c r="I310" i="3"/>
  <c r="I45" i="3"/>
  <c r="I187" i="3"/>
  <c r="I290" i="3"/>
  <c r="I713" i="3"/>
  <c r="I664" i="3"/>
  <c r="I360" i="3"/>
  <c r="I319" i="3"/>
  <c r="I127" i="3"/>
  <c r="I49" i="3"/>
  <c r="I403" i="3"/>
  <c r="I262" i="3"/>
  <c r="I495" i="3"/>
  <c r="I523" i="3"/>
  <c r="I499" i="3"/>
  <c r="I155" i="3"/>
  <c r="I381" i="3"/>
  <c r="I279" i="3"/>
  <c r="I192" i="3"/>
  <c r="I209" i="3"/>
  <c r="I429" i="3"/>
  <c r="I282" i="3"/>
  <c r="I382" i="3"/>
  <c r="I298" i="3"/>
  <c r="I152" i="3"/>
  <c r="I708" i="3"/>
  <c r="I562" i="3"/>
  <c r="I566" i="3"/>
  <c r="I177" i="3"/>
  <c r="I617" i="3"/>
  <c r="I228" i="3"/>
  <c r="I36" i="3"/>
  <c r="I539" i="3"/>
  <c r="I396" i="3"/>
  <c r="I646" i="3"/>
  <c r="I306" i="3"/>
  <c r="I202" i="3"/>
  <c r="I411" i="3"/>
  <c r="I505" i="3"/>
  <c r="I196" i="3"/>
  <c r="I507" i="3"/>
  <c r="I454" i="3"/>
  <c r="I224" i="3"/>
  <c r="I428" i="3"/>
  <c r="I229" i="3"/>
  <c r="I107" i="3"/>
  <c r="I205" i="3"/>
  <c r="I261" i="3"/>
  <c r="I288" i="3"/>
  <c r="I450" i="3"/>
  <c r="I163" i="3"/>
  <c r="I76" i="3"/>
  <c r="I68" i="3"/>
  <c r="I223" i="3"/>
  <c r="I663" i="3"/>
  <c r="I611" i="3"/>
  <c r="I705" i="3"/>
  <c r="I117" i="3"/>
  <c r="I688" i="3"/>
  <c r="I120" i="3"/>
  <c r="I230" i="3"/>
  <c r="I442" i="3"/>
  <c r="I379" i="3"/>
  <c r="I408" i="3"/>
  <c r="I72" i="3"/>
  <c r="I18" i="3"/>
  <c r="I252" i="3"/>
  <c r="I459" i="3"/>
  <c r="I591" i="3"/>
  <c r="I244" i="3"/>
  <c r="I357" i="3"/>
  <c r="I399" i="3"/>
  <c r="I271" i="3"/>
  <c r="I247" i="3"/>
  <c r="I139" i="3"/>
  <c r="I685" i="3"/>
  <c r="I628" i="3"/>
  <c r="I558" i="3"/>
  <c r="I672" i="3"/>
  <c r="I352" i="3"/>
  <c r="I656" i="3"/>
  <c r="I522" i="3"/>
  <c r="I134" i="3"/>
  <c r="I348" i="3"/>
  <c r="I607" i="3"/>
  <c r="I172" i="3"/>
  <c r="I143" i="3"/>
  <c r="I199" i="3"/>
  <c r="I592" i="3"/>
  <c r="I373" i="3"/>
  <c r="I691" i="3"/>
  <c r="I149" i="3"/>
  <c r="I159" i="3"/>
  <c r="I535" i="3"/>
  <c r="I529" i="3"/>
  <c r="I344" i="3"/>
  <c r="I276" i="3"/>
  <c r="I332" i="3"/>
  <c r="I46" i="3"/>
  <c r="I17" i="3"/>
  <c r="I695" i="3"/>
  <c r="I63" i="3"/>
  <c r="I415" i="3"/>
  <c r="I55" i="3"/>
  <c r="I430" i="3"/>
  <c r="I371" i="3"/>
  <c r="I710" i="3"/>
  <c r="I644" i="3"/>
  <c r="I582" i="3"/>
  <c r="I42" i="3"/>
  <c r="I168" i="3"/>
  <c r="I426" i="3"/>
  <c r="I516" i="3"/>
  <c r="I166" i="3"/>
  <c r="I59" i="3"/>
  <c r="I682" i="3"/>
  <c r="I391" i="3"/>
  <c r="I515" i="3"/>
  <c r="I183" i="3"/>
  <c r="I104" i="3"/>
  <c r="I622" i="3"/>
  <c r="I264" i="3"/>
  <c r="I413" i="3"/>
  <c r="I181" i="3"/>
  <c r="I496" i="3"/>
  <c r="I657" i="3"/>
  <c r="I170" i="3"/>
  <c r="I22" i="3"/>
  <c r="I362" i="3"/>
  <c r="I452" i="3"/>
  <c r="I272" i="3"/>
  <c r="I661" i="3"/>
  <c r="I116" i="3"/>
  <c r="I153" i="3"/>
  <c r="I194" i="3"/>
  <c r="I256" i="3"/>
  <c r="I632" i="3"/>
  <c r="I141" i="3"/>
  <c r="I662" i="3"/>
  <c r="I294" i="3"/>
  <c r="I26" i="3"/>
  <c r="I638" i="3"/>
  <c r="I207" i="3"/>
  <c r="I589" i="3"/>
  <c r="I501" i="3"/>
  <c r="I255" i="3"/>
  <c r="I380" i="3"/>
  <c r="I643" i="3"/>
  <c r="I259" i="3"/>
  <c r="I106" i="3"/>
  <c r="I374" i="3"/>
  <c r="I61" i="3"/>
  <c r="I321" i="3"/>
  <c r="I19" i="3"/>
  <c r="I498" i="3"/>
  <c r="I220" i="3"/>
  <c r="I338" i="3"/>
  <c r="I266" i="3"/>
  <c r="I204" i="3"/>
  <c r="I476" i="3"/>
  <c r="I427" i="3"/>
  <c r="I696" i="3"/>
  <c r="I144" i="3"/>
  <c r="I401" i="3"/>
  <c r="I284" i="3"/>
  <c r="I554" i="3"/>
  <c r="I671" i="3"/>
  <c r="I343" i="3"/>
  <c r="I635" i="3"/>
  <c r="I626" i="3"/>
  <c r="I658" i="3"/>
  <c r="I35" i="3"/>
  <c r="I389" i="3"/>
  <c r="I601" i="3"/>
  <c r="I577" i="3"/>
  <c r="I151" i="3"/>
  <c r="I29" i="3"/>
  <c r="I406" i="3"/>
  <c r="I251" i="3"/>
  <c r="I634" i="3"/>
  <c r="I58" i="3"/>
  <c r="I98" i="3"/>
  <c r="I503" i="3"/>
  <c r="I263" i="3"/>
  <c r="I218" i="3"/>
  <c r="I331" i="3"/>
  <c r="I511" i="3"/>
  <c r="I587" i="3"/>
  <c r="I97" i="3"/>
  <c r="I27" i="3"/>
  <c r="I445" i="3"/>
  <c r="I645" i="3"/>
  <c r="I25" i="3"/>
  <c r="I184" i="3"/>
  <c r="I176" i="3"/>
  <c r="I590" i="3"/>
  <c r="I456" i="3"/>
  <c r="I674" i="3"/>
  <c r="I492" i="3"/>
  <c r="I105" i="3"/>
  <c r="I287" i="3"/>
  <c r="I533" i="3"/>
  <c r="I125" i="3"/>
  <c r="I552" i="3"/>
  <c r="I51" i="3"/>
  <c r="I121" i="3"/>
  <c r="I234" i="3"/>
  <c r="I618" i="3"/>
  <c r="I222" i="3"/>
  <c r="I334" i="3"/>
  <c r="I466" i="3"/>
  <c r="I112" i="3"/>
  <c r="I593" i="3"/>
  <c r="I99" i="3"/>
  <c r="I520" i="3"/>
  <c r="I463" i="3"/>
  <c r="I517" i="3"/>
  <c r="I486" i="3"/>
  <c r="I131" i="3"/>
  <c r="I291" i="3"/>
  <c r="I195" i="3"/>
  <c r="I490" i="3"/>
  <c r="I249" i="3"/>
  <c r="I446" i="3"/>
  <c r="I683" i="3"/>
  <c r="I237" i="3"/>
  <c r="I208" i="3"/>
  <c r="I219" i="3"/>
  <c r="I521" i="3"/>
  <c r="I579" i="3"/>
  <c r="I372" i="3"/>
  <c r="I110" i="3"/>
  <c r="I364" i="3"/>
  <c r="I440" i="3"/>
  <c r="I83" i="3"/>
  <c r="I286" i="3"/>
  <c r="I341" i="3"/>
  <c r="I630" i="3"/>
  <c r="I330" i="3"/>
  <c r="I528" i="3"/>
  <c r="I302" i="3"/>
  <c r="I472" i="3"/>
  <c r="I52" i="3"/>
  <c r="I70" i="3"/>
  <c r="I71" i="3"/>
  <c r="I293" i="3"/>
  <c r="I333" i="3"/>
  <c r="I38" i="3"/>
  <c r="I508" i="3"/>
  <c r="I615" i="3"/>
  <c r="I556" i="3"/>
  <c r="I133" i="3"/>
  <c r="I44" i="3"/>
  <c r="I651" i="3"/>
  <c r="I240" i="3"/>
  <c r="I513" i="3"/>
  <c r="I629" i="3"/>
  <c r="I519" i="3"/>
  <c r="I509" i="3"/>
  <c r="I449" i="3"/>
  <c r="I608" i="3"/>
  <c r="I231" i="3"/>
  <c r="I353" i="3"/>
  <c r="I180" i="3"/>
  <c r="I468" i="3"/>
  <c r="I160" i="3"/>
  <c r="I289" i="3"/>
  <c r="I101" i="3"/>
  <c r="I458" i="3"/>
  <c r="I91" i="3"/>
  <c r="I543" i="3"/>
  <c r="I62" i="3"/>
  <c r="I623" i="3"/>
  <c r="I367" i="3"/>
  <c r="I584" i="3"/>
  <c r="I378" i="3"/>
  <c r="I697" i="3"/>
  <c r="I555" i="3"/>
  <c r="I115" i="3"/>
  <c r="I102" i="3"/>
  <c r="I296" i="3"/>
  <c r="I648" i="3"/>
  <c r="I258" i="3"/>
  <c r="I706" i="3"/>
  <c r="I383" i="3"/>
  <c r="I311" i="3"/>
  <c r="I275" i="3"/>
  <c r="I113" i="3"/>
  <c r="I238" i="3"/>
  <c r="I324" i="3"/>
  <c r="I100" i="3"/>
  <c r="I687" i="3"/>
  <c r="I347" i="3"/>
  <c r="I260" i="3"/>
  <c r="I547" i="3"/>
  <c r="I481" i="3"/>
  <c r="I308" i="3"/>
  <c r="I73" i="3"/>
  <c r="I395" i="3"/>
  <c r="I323" i="3"/>
  <c r="I269" i="3"/>
  <c r="I443" i="3"/>
  <c r="I325" i="3"/>
  <c r="I631" i="3"/>
  <c r="I487" i="3"/>
  <c r="I243" i="3"/>
  <c r="I213" i="3"/>
  <c r="I412" i="3"/>
  <c r="I342" i="3"/>
  <c r="I405" i="3"/>
  <c r="I573" i="3"/>
  <c r="I28" i="3"/>
  <c r="I575" i="3"/>
  <c r="I126" i="3"/>
  <c r="I455" i="3"/>
  <c r="I277" i="3"/>
  <c r="I471" i="3"/>
  <c r="I609" i="3"/>
  <c r="I612" i="3"/>
  <c r="I417" i="3"/>
  <c r="I540" i="3"/>
  <c r="I283" i="3"/>
  <c r="I355" i="3"/>
  <c r="I56" i="3"/>
  <c r="I118" i="3"/>
  <c r="I689" i="3"/>
  <c r="I475" i="3"/>
  <c r="I273" i="3"/>
  <c r="I37" i="3"/>
  <c r="I551" i="3"/>
  <c r="I327" i="3"/>
  <c r="I435" i="3"/>
  <c r="I398" i="3"/>
  <c r="I359" i="3"/>
  <c r="I462" i="3"/>
  <c r="I157" i="3"/>
  <c r="I74" i="3"/>
  <c r="I24" i="3"/>
  <c r="I281" i="3"/>
  <c r="I124" i="3"/>
  <c r="I580" i="3"/>
  <c r="I366" i="3"/>
  <c r="I188" i="3"/>
  <c r="I162" i="3"/>
  <c r="I377" i="3"/>
  <c r="I653" i="3"/>
  <c r="I600" i="3"/>
  <c r="I700" i="3"/>
  <c r="I606" i="3"/>
  <c r="I132" i="3"/>
  <c r="I316" i="3"/>
  <c r="I447" i="3"/>
  <c r="I301" i="3"/>
  <c r="I86" i="3"/>
  <c r="I424" i="3"/>
  <c r="I603" i="3"/>
  <c r="I527" i="3"/>
  <c r="I280" i="3"/>
  <c r="I659" i="3"/>
  <c r="I108" i="3"/>
  <c r="I350" i="3"/>
  <c r="I467" i="3"/>
  <c r="I660" i="3"/>
  <c r="I588" i="3"/>
  <c r="I436" i="3"/>
  <c r="I387" i="3"/>
  <c r="I370" i="3"/>
  <c r="I546" i="3"/>
  <c r="I109" i="3"/>
  <c r="I211" i="3"/>
  <c r="I20" i="3"/>
  <c r="I158" i="3"/>
  <c r="I292" i="3"/>
  <c r="I60" i="3"/>
  <c r="I397" i="3"/>
  <c r="I265" i="3"/>
  <c r="I21" i="3"/>
  <c r="I164" i="3"/>
  <c r="I400" i="3"/>
  <c r="I167" i="3"/>
  <c r="I57" i="3"/>
  <c r="I485" i="3"/>
  <c r="I707" i="3"/>
  <c r="I285" i="3"/>
  <c r="I692" i="3"/>
  <c r="I320" i="3"/>
  <c r="I541" i="3"/>
  <c r="I621" i="3"/>
  <c r="I69" i="3"/>
  <c r="I114" i="3"/>
  <c r="I138" i="3"/>
  <c r="I654" i="3"/>
  <c r="I250" i="3"/>
  <c r="I129" i="3"/>
  <c r="I425" i="3"/>
  <c r="I23" i="3"/>
  <c r="I246" i="3"/>
  <c r="I369" i="3"/>
  <c r="I693" i="3"/>
  <c r="I576" i="3"/>
  <c r="I337" i="3"/>
  <c r="I278" i="3"/>
  <c r="I130" i="3"/>
  <c r="I699" i="3"/>
  <c r="I309" i="3"/>
  <c r="I594" i="3"/>
  <c r="I123" i="3"/>
  <c r="I43" i="3"/>
  <c r="I317" i="3"/>
  <c r="I313" i="3"/>
  <c r="I410" i="3"/>
  <c r="I642" i="3"/>
  <c r="I585" i="3"/>
  <c r="I568" i="3"/>
  <c r="I613" i="3"/>
  <c r="I553" i="3"/>
  <c r="I565" i="3"/>
  <c r="I361" i="3"/>
  <c r="I365" i="3"/>
  <c r="I526" i="3"/>
  <c r="I31" i="3"/>
  <c r="I537" i="3"/>
  <c r="I453" i="3"/>
  <c r="I712" i="3"/>
  <c r="I193" i="3"/>
  <c r="I680" i="3"/>
  <c r="I318" i="3"/>
  <c r="I268" i="3"/>
  <c r="I704" i="3"/>
  <c r="I679" i="3"/>
  <c r="I673" i="3"/>
  <c r="I433" i="3"/>
  <c r="I457" i="3"/>
  <c r="I64" i="3"/>
  <c r="I571" i="3"/>
  <c r="I375" i="3"/>
  <c r="I649" i="3"/>
  <c r="I33" i="3"/>
  <c r="I668" i="3"/>
  <c r="I215" i="3"/>
  <c r="I307" i="3"/>
  <c r="I557" i="3"/>
  <c r="I666" i="3"/>
  <c r="I667" i="3"/>
  <c r="I690" i="3"/>
  <c r="I79" i="3"/>
  <c r="I66" i="3"/>
  <c r="I201" i="3"/>
  <c r="I701" i="3"/>
  <c r="I610" i="3"/>
  <c r="I698" i="3"/>
  <c r="I559" i="3"/>
  <c r="I392" i="3"/>
  <c r="I572" i="3"/>
  <c r="I676" i="3"/>
  <c r="I678" i="3"/>
  <c r="I390" i="3"/>
  <c r="I65" i="3"/>
  <c r="I345" i="3"/>
  <c r="I439" i="3"/>
  <c r="I627" i="3"/>
  <c r="I95" i="3"/>
  <c r="I257" i="3"/>
  <c r="I512" i="3"/>
  <c r="I614" i="3"/>
  <c r="I570" i="3"/>
  <c r="I233" i="3"/>
  <c r="I578" i="3"/>
  <c r="I103" i="3"/>
  <c r="I241" i="3"/>
  <c r="I641" i="3"/>
  <c r="I150" i="3"/>
  <c r="I431" i="3"/>
  <c r="I569" i="3"/>
  <c r="I173" i="3"/>
  <c r="I596" i="3"/>
  <c r="I179" i="3"/>
  <c r="I633" i="3"/>
  <c r="I711" i="3"/>
  <c r="I620" i="3"/>
  <c r="I595" i="3"/>
  <c r="I242" i="3"/>
  <c r="I465" i="3"/>
  <c r="I536" i="3"/>
  <c r="I186" i="3"/>
  <c r="I681" i="3"/>
  <c r="I175" i="3"/>
  <c r="I636" i="3"/>
  <c r="I300" i="3"/>
  <c r="I616" i="3"/>
  <c r="I363" i="3"/>
  <c r="I303" i="3"/>
  <c r="I41" i="3"/>
  <c r="I469" i="3"/>
  <c r="I655" i="3"/>
  <c r="I703" i="3"/>
  <c r="I444" i="3"/>
  <c r="I599" i="3"/>
  <c r="I434" i="3"/>
  <c r="I684" i="3"/>
  <c r="I32" i="3"/>
  <c r="I270" i="3"/>
  <c r="I191" i="3"/>
  <c r="I652" i="3"/>
  <c r="I200" i="3"/>
  <c r="I420" i="3"/>
  <c r="I483" i="3"/>
  <c r="I137" i="3"/>
  <c r="I602" i="3"/>
  <c r="I525" i="3"/>
  <c r="I145" i="3"/>
  <c r="I506" i="3"/>
  <c r="I518" i="3"/>
  <c r="I502" i="3"/>
  <c r="I88" i="3"/>
  <c r="I136" i="3"/>
  <c r="I236" i="3"/>
  <c r="I500" i="3"/>
  <c r="I650" i="3"/>
  <c r="I349" i="3"/>
  <c r="I709" i="3"/>
  <c r="I253" i="3"/>
  <c r="I225" i="3"/>
  <c r="I393" i="3"/>
  <c r="H12" i="3"/>
  <c r="H10" i="3"/>
  <c r="G10" i="3"/>
  <c r="H11" i="3"/>
  <c r="H14" i="3"/>
  <c r="H13" i="3"/>
  <c r="A677" i="1"/>
  <c r="H395" i="3"/>
  <c r="H17" i="3"/>
  <c r="H678" i="3"/>
  <c r="H52" i="3"/>
  <c r="H124" i="3"/>
  <c r="H117" i="3"/>
  <c r="H699" i="3"/>
  <c r="H202" i="3"/>
  <c r="H140" i="3"/>
  <c r="H611" i="3"/>
  <c r="H314" i="3"/>
  <c r="H181" i="3"/>
  <c r="H447" i="3"/>
  <c r="H290" i="3"/>
  <c r="H286" i="3"/>
  <c r="H417" i="3"/>
  <c r="H301" i="3"/>
  <c r="H528" i="3"/>
  <c r="H53" i="3"/>
  <c r="H81" i="3"/>
  <c r="H551" i="3"/>
  <c r="H615" i="3"/>
  <c r="H283" i="3"/>
  <c r="H648" i="3"/>
  <c r="H58" i="3"/>
  <c r="H471" i="3"/>
  <c r="H39" i="3"/>
  <c r="H320" i="3"/>
  <c r="H167" i="3"/>
  <c r="H69" i="3"/>
  <c r="H647" i="3"/>
  <c r="H563" i="3"/>
  <c r="H703" i="3"/>
  <c r="H157" i="3"/>
  <c r="H448" i="3"/>
  <c r="H419" i="3"/>
  <c r="H192" i="3"/>
  <c r="H119" i="3"/>
  <c r="H328" i="3"/>
  <c r="H375" i="3"/>
  <c r="H294" i="3"/>
  <c r="H54" i="3"/>
  <c r="H171" i="3"/>
  <c r="H583" i="3"/>
  <c r="H414" i="3"/>
  <c r="H126" i="3"/>
  <c r="H478" i="3"/>
  <c r="H48" i="3"/>
  <c r="H329" i="3"/>
  <c r="H698" i="3"/>
  <c r="H116" i="3"/>
  <c r="H483" i="3"/>
  <c r="H85" i="3"/>
  <c r="H276" i="3"/>
  <c r="H482" i="3"/>
  <c r="H234" i="3"/>
  <c r="H372" i="3"/>
  <c r="H370" i="3"/>
  <c r="H484" i="3"/>
  <c r="H215" i="3"/>
  <c r="H222" i="3"/>
  <c r="H428" i="3"/>
  <c r="H444" i="3"/>
  <c r="H209" i="3"/>
  <c r="H402" i="3"/>
  <c r="H50" i="3"/>
  <c r="H664" i="3"/>
  <c r="H650" i="3"/>
  <c r="H492" i="3"/>
  <c r="H381" i="3"/>
  <c r="H257" i="3"/>
  <c r="H89" i="3"/>
  <c r="H308" i="3"/>
  <c r="H481" i="3"/>
  <c r="H355" i="3"/>
  <c r="H666" i="3"/>
  <c r="H702" i="3"/>
  <c r="H134" i="3"/>
  <c r="H27" i="3"/>
  <c r="H449" i="3"/>
  <c r="H572" i="3"/>
  <c r="H99" i="3"/>
  <c r="H373" i="3"/>
  <c r="H536" i="3"/>
  <c r="H367" i="3"/>
  <c r="H260" i="3"/>
  <c r="H529" i="3"/>
  <c r="H658" i="3"/>
  <c r="H173" i="3"/>
  <c r="H152" i="3"/>
  <c r="H176" i="3"/>
  <c r="H694" i="3"/>
  <c r="H509" i="3"/>
  <c r="H183" i="3"/>
  <c r="H35" i="3"/>
  <c r="H138" i="3"/>
  <c r="H213" i="3"/>
  <c r="H631" i="3"/>
  <c r="H546" i="3"/>
  <c r="H87" i="3"/>
  <c r="H434" i="3"/>
  <c r="H311" i="3"/>
  <c r="H657" i="3"/>
  <c r="H500" i="3"/>
  <c r="H68" i="3"/>
  <c r="H501" i="3"/>
  <c r="H550" i="3"/>
  <c r="H499" i="3"/>
  <c r="H256" i="3"/>
  <c r="H331" i="3"/>
  <c r="H131" i="3"/>
  <c r="H190" i="3"/>
  <c r="H295" i="3"/>
  <c r="H307" i="3"/>
  <c r="H242" i="3"/>
  <c r="H486" i="3"/>
  <c r="H389" i="3"/>
  <c r="H667" i="3"/>
  <c r="H392" i="3"/>
  <c r="H277" i="3"/>
  <c r="H676" i="3"/>
  <c r="H317" i="3"/>
  <c r="H278" i="3"/>
  <c r="H361" i="3"/>
  <c r="H612" i="3"/>
  <c r="H156" i="3"/>
  <c r="H112" i="3"/>
  <c r="H432" i="3"/>
  <c r="H391" i="3"/>
  <c r="H221" i="3"/>
  <c r="H695" i="3"/>
  <c r="H217" i="3"/>
  <c r="H415" i="3"/>
  <c r="H454" i="3"/>
  <c r="H506" i="3"/>
  <c r="H274" i="3"/>
  <c r="H557" i="3"/>
  <c r="H439" i="3"/>
  <c r="H565" i="3"/>
  <c r="H296" i="3"/>
  <c r="H321" i="3"/>
  <c r="H587" i="3"/>
  <c r="H227" i="3"/>
  <c r="H305" i="3"/>
  <c r="H567" i="3"/>
  <c r="H559" i="3"/>
  <c r="H90" i="3"/>
  <c r="H60" i="3"/>
  <c r="H409" i="3"/>
  <c r="H220" i="3"/>
  <c r="H132" i="3"/>
  <c r="H374" i="3"/>
  <c r="H141" i="3"/>
  <c r="H689" i="3"/>
  <c r="H394" i="3"/>
  <c r="H149" i="3"/>
  <c r="H677" i="3"/>
  <c r="H100" i="3"/>
  <c r="H319" i="3"/>
  <c r="H15" i="3"/>
  <c r="H515" i="3"/>
  <c r="H195" i="3"/>
  <c r="H581" i="3"/>
  <c r="H207" i="3"/>
  <c r="H194" i="3"/>
  <c r="H80" i="3"/>
  <c r="H387" i="3"/>
  <c r="H504" i="3"/>
  <c r="H602" i="3"/>
  <c r="H556" i="3"/>
  <c r="H291" i="3"/>
  <c r="H690" i="3"/>
  <c r="H245" i="3"/>
  <c r="H237" i="3"/>
  <c r="H23" i="3"/>
  <c r="H456" i="3"/>
  <c r="H105" i="3"/>
  <c r="H585" i="3"/>
  <c r="H231" i="3"/>
  <c r="H265" i="3"/>
  <c r="H216" i="3"/>
  <c r="H636" i="3"/>
  <c r="H306" i="3"/>
  <c r="H465" i="3"/>
  <c r="H641" i="3"/>
  <c r="H109" i="3"/>
  <c r="H521" i="3"/>
  <c r="H143" i="3"/>
  <c r="H692" i="3"/>
  <c r="H77" i="3"/>
  <c r="H228" i="3"/>
  <c r="H496" i="3"/>
  <c r="H453" i="3"/>
  <c r="H691" i="3"/>
  <c r="H635" i="3"/>
  <c r="H266" i="3"/>
  <c r="H243" i="3"/>
  <c r="H108" i="3"/>
  <c r="H638" i="3"/>
  <c r="H160" i="3"/>
  <c r="H426" i="3"/>
  <c r="H302" i="3"/>
  <c r="H494" i="3"/>
  <c r="H224" i="3"/>
  <c r="H281" i="3"/>
  <c r="H151" i="3"/>
  <c r="H455" i="3"/>
  <c r="H435" i="3"/>
  <c r="H393" i="3"/>
  <c r="H67" i="3"/>
  <c r="H146" i="3"/>
  <c r="H78" i="3"/>
  <c r="H498" i="3"/>
  <c r="H431" i="3"/>
  <c r="H535" i="3"/>
  <c r="H445" i="3"/>
  <c r="H460" i="3"/>
  <c r="H280" i="3"/>
  <c r="H390" i="3"/>
  <c r="H507" i="3"/>
  <c r="H268" i="3"/>
  <c r="H36" i="3"/>
  <c r="H114" i="3"/>
  <c r="H45" i="3"/>
  <c r="H619" i="3"/>
  <c r="H540" i="3"/>
  <c r="H343" i="3"/>
  <c r="H97" i="3"/>
  <c r="H269" i="3"/>
  <c r="H239" i="3"/>
  <c r="H184" i="3"/>
  <c r="H70" i="3"/>
  <c r="H518" i="3"/>
  <c r="H384" i="3"/>
  <c r="H628" i="3"/>
  <c r="H708" i="3"/>
  <c r="H654" i="3"/>
  <c r="H366" i="3"/>
  <c r="H177" i="3"/>
  <c r="H452" i="3"/>
  <c r="H608" i="3"/>
  <c r="H537" i="3"/>
  <c r="H574" i="3"/>
  <c r="H665" i="3"/>
  <c r="H16" i="3"/>
  <c r="H219" i="3"/>
  <c r="H137" i="3"/>
  <c r="H436" i="3"/>
  <c r="H508" i="3"/>
  <c r="H325" i="3"/>
  <c r="H407" i="3"/>
  <c r="H627" i="3"/>
  <c r="H523" i="3"/>
  <c r="H147" i="3"/>
  <c r="H185" i="3"/>
  <c r="H403" i="3"/>
  <c r="H255" i="3"/>
  <c r="H75" i="3"/>
  <c r="H470" i="3"/>
  <c r="H352" i="3"/>
  <c r="H118" i="3"/>
  <c r="H323" i="3"/>
  <c r="H344" i="3"/>
  <c r="H73" i="3"/>
  <c r="H297" i="3"/>
  <c r="H267" i="3"/>
  <c r="H473" i="3"/>
  <c r="H476" i="3"/>
  <c r="H235" i="3"/>
  <c r="H679" i="3"/>
  <c r="H413" i="3"/>
  <c r="H519" i="3"/>
  <c r="H412" i="3"/>
  <c r="H162" i="3"/>
  <c r="H545" i="3"/>
  <c r="H252" i="3"/>
  <c r="H516" i="3"/>
  <c r="H640" i="3"/>
  <c r="H618" i="3"/>
  <c r="H570" i="3"/>
  <c r="H158" i="3"/>
  <c r="H56" i="3"/>
  <c r="H605" i="3"/>
  <c r="H634" i="3"/>
  <c r="H327" i="3"/>
  <c r="H590" i="3"/>
  <c r="H554" i="3"/>
  <c r="H379" i="3"/>
  <c r="H527" i="3"/>
  <c r="H713" i="3"/>
  <c r="H511" i="3"/>
  <c r="H376" i="3"/>
  <c r="H59" i="3"/>
  <c r="H107" i="3"/>
  <c r="H251" i="3"/>
  <c r="H334" i="3"/>
  <c r="H356" i="3"/>
  <c r="H438" i="3"/>
  <c r="H164" i="3"/>
  <c r="H709" i="3"/>
  <c r="H430" i="3"/>
  <c r="H200" i="3"/>
  <c r="H330" i="3"/>
  <c r="H304" i="3"/>
  <c r="H624" i="3"/>
  <c r="H475" i="3"/>
  <c r="H577" i="3"/>
  <c r="H178" i="3"/>
  <c r="H26" i="3"/>
  <c r="H365" i="3"/>
  <c r="H669" i="3"/>
  <c r="H497" i="3"/>
  <c r="H668" i="3"/>
  <c r="H461" i="3"/>
  <c r="H485" i="3"/>
  <c r="H354" i="3"/>
  <c r="H653" i="3"/>
  <c r="H493" i="3"/>
  <c r="H349" i="3"/>
  <c r="H651" i="3"/>
  <c r="H71" i="3"/>
  <c r="H350" i="3"/>
  <c r="H589" i="3"/>
  <c r="H685" i="3"/>
  <c r="H154" i="3"/>
  <c r="H588" i="3"/>
  <c r="H47" i="3"/>
  <c r="H339" i="3"/>
  <c r="H33" i="3"/>
  <c r="H212" i="3"/>
  <c r="H24" i="3"/>
  <c r="H552" i="3"/>
  <c r="H348" i="3"/>
  <c r="H316" i="3"/>
  <c r="H38" i="3"/>
  <c r="H22" i="3"/>
  <c r="H450" i="3"/>
  <c r="H474" i="3"/>
  <c r="H253" i="3"/>
  <c r="H18" i="3"/>
  <c r="H538" i="3"/>
  <c r="H313" i="3"/>
  <c r="H37" i="3"/>
  <c r="H617" i="3"/>
  <c r="H543" i="3"/>
  <c r="H258" i="3"/>
  <c r="H191" i="3"/>
  <c r="H175" i="3"/>
  <c r="H525" i="3"/>
  <c r="H672" i="3"/>
  <c r="H566" i="3"/>
  <c r="H57" i="3"/>
  <c r="H233" i="3"/>
  <c r="H598" i="3"/>
  <c r="H503" i="3"/>
  <c r="H340" i="3"/>
  <c r="H44" i="3"/>
  <c r="H385" i="3"/>
  <c r="H74" i="3"/>
  <c r="H388" i="3"/>
  <c r="H488" i="3"/>
  <c r="H32" i="3"/>
  <c r="H614" i="3"/>
  <c r="H599" i="3"/>
  <c r="H502" i="3"/>
  <c r="H240" i="3"/>
  <c r="H148" i="3"/>
  <c r="H490" i="3"/>
  <c r="H21" i="3"/>
  <c r="H122" i="3"/>
  <c r="H704" i="3"/>
  <c r="H259" i="3"/>
  <c r="H84" i="3"/>
  <c r="H422" i="3"/>
  <c r="H205" i="3"/>
  <c r="H273" i="3"/>
  <c r="H539" i="3"/>
  <c r="H625" i="3"/>
  <c r="H300" i="3"/>
  <c r="H292" i="3"/>
  <c r="H466" i="3"/>
  <c r="H93" i="3"/>
  <c r="H643" i="3"/>
  <c r="H562" i="3"/>
  <c r="H576" i="3"/>
  <c r="H142" i="3"/>
  <c r="H271" i="3"/>
  <c r="H637" i="3"/>
  <c r="H272" i="3"/>
  <c r="H179" i="3"/>
  <c r="H586" i="3"/>
  <c r="H133" i="3"/>
  <c r="H706" i="3"/>
  <c r="H55" i="3"/>
  <c r="H347" i="3"/>
  <c r="H656" i="3"/>
  <c r="H458" i="3"/>
  <c r="H236" i="3"/>
  <c r="H246" i="3"/>
  <c r="H66" i="3"/>
  <c r="H318" i="3"/>
  <c r="H593" i="3"/>
  <c r="H569" i="3"/>
  <c r="H604" i="3"/>
  <c r="H63" i="3"/>
  <c r="H83" i="3"/>
  <c r="H186" i="3"/>
  <c r="H514" i="3"/>
  <c r="H463" i="3"/>
  <c r="H649" i="3"/>
  <c r="H254" i="3"/>
  <c r="H287" i="3"/>
  <c r="H249" i="3"/>
  <c r="H441" i="3"/>
  <c r="H610" i="3"/>
  <c r="H293" i="3"/>
  <c r="H606" i="3"/>
  <c r="H513" i="3"/>
  <c r="H491" i="3"/>
  <c r="H248" i="3"/>
  <c r="H30" i="3"/>
  <c r="H578" i="3"/>
  <c r="H687" i="3"/>
  <c r="H427" i="3"/>
  <c r="H333" i="3"/>
  <c r="H368" i="3"/>
  <c r="H61" i="3"/>
  <c r="H418" i="3"/>
  <c r="H244" i="3"/>
  <c r="H469" i="3"/>
  <c r="H512" i="3"/>
  <c r="H250" i="3"/>
  <c r="H82" i="3"/>
  <c r="H98" i="3"/>
  <c r="H341" i="3"/>
  <c r="H34" i="3"/>
  <c r="H284" i="3"/>
  <c r="H377" i="3"/>
  <c r="H573" i="3"/>
  <c r="H575" i="3"/>
  <c r="H357" i="3"/>
  <c r="H150" i="3"/>
  <c r="H144" i="3"/>
  <c r="H558" i="3"/>
  <c r="H398" i="3"/>
  <c r="H505" i="3"/>
  <c r="H309" i="3"/>
  <c r="H41" i="3"/>
  <c r="H65" i="3"/>
  <c r="H468" i="3"/>
  <c r="H670" i="3"/>
  <c r="H480" i="3"/>
  <c r="H680" i="3"/>
  <c r="H662" i="3"/>
  <c r="H282" i="3"/>
  <c r="H629" i="3"/>
  <c r="H609" i="3"/>
  <c r="H353" i="3"/>
  <c r="H530" i="3"/>
  <c r="H115" i="3"/>
  <c r="H369" i="3"/>
  <c r="H433" i="3"/>
  <c r="H363" i="3"/>
  <c r="H592" i="3"/>
  <c r="H345" i="3"/>
  <c r="H495" i="3"/>
  <c r="H102" i="3"/>
  <c r="H129" i="3"/>
  <c r="H446" i="3"/>
  <c r="H29" i="3"/>
  <c r="H582" i="3"/>
  <c r="H411" i="3"/>
  <c r="H101" i="3"/>
  <c r="H531" i="3"/>
  <c r="H399" i="3"/>
  <c r="H299" i="3"/>
  <c r="H121" i="3"/>
  <c r="H659" i="3"/>
  <c r="H443" i="3"/>
  <c r="H671" i="3"/>
  <c r="H697" i="3"/>
  <c r="H42" i="3"/>
  <c r="H193" i="3"/>
  <c r="H199" i="3"/>
  <c r="H416" i="3"/>
  <c r="H362" i="3"/>
  <c r="H285" i="3"/>
  <c r="H620" i="3"/>
  <c r="H263" i="3"/>
  <c r="H561" i="3"/>
  <c r="H451" i="3"/>
  <c r="H626" i="3"/>
  <c r="H25" i="3"/>
  <c r="H603" i="3"/>
  <c r="H652" i="3"/>
  <c r="H364" i="3"/>
  <c r="H130" i="3"/>
  <c r="H655" i="3"/>
  <c r="H110" i="3"/>
  <c r="H549" i="3"/>
  <c r="H180" i="3"/>
  <c r="H270" i="3"/>
  <c r="H40" i="3"/>
  <c r="H155" i="3"/>
  <c r="H165" i="3"/>
  <c r="H225" i="3"/>
  <c r="H174" i="3"/>
  <c r="H232" i="3"/>
  <c r="H437" i="3"/>
  <c r="H139" i="3"/>
  <c r="H705" i="3"/>
  <c r="H262" i="3"/>
  <c r="H88" i="3"/>
  <c r="H159" i="3"/>
  <c r="H408" i="3"/>
  <c r="H197" i="3"/>
  <c r="H616" i="3"/>
  <c r="H120" i="3"/>
  <c r="H43" i="3"/>
  <c r="H127" i="3"/>
  <c r="H580" i="3"/>
  <c r="H681" i="3"/>
  <c r="H682" i="3"/>
  <c r="H645" i="3"/>
  <c r="H310" i="3"/>
  <c r="H153" i="3"/>
  <c r="H360" i="3"/>
  <c r="H423" i="3"/>
  <c r="H210" i="3"/>
  <c r="H62" i="3"/>
  <c r="H261" i="3"/>
  <c r="H622" i="3"/>
  <c r="H104" i="3"/>
  <c r="H371" i="3"/>
  <c r="H382" i="3"/>
  <c r="H72" i="3"/>
  <c r="H145" i="3"/>
  <c r="H312" i="3"/>
  <c r="H661" i="3"/>
  <c r="H421" i="3"/>
  <c r="H520" i="3"/>
  <c r="H386" i="3"/>
  <c r="H172" i="3"/>
  <c r="H522" i="3"/>
  <c r="H380" i="3"/>
  <c r="H410" i="3"/>
  <c r="H383" i="3"/>
  <c r="H322" i="3"/>
  <c r="H397" i="3"/>
  <c r="H425" i="3"/>
  <c r="H96" i="3"/>
  <c r="H560" i="3"/>
  <c r="H201" i="3"/>
  <c r="H404" i="3"/>
  <c r="H472" i="3"/>
  <c r="H94" i="3"/>
  <c r="H442" i="3"/>
  <c r="H31" i="3"/>
  <c r="H517" i="3"/>
  <c r="H182" i="3"/>
  <c r="H700" i="3"/>
  <c r="H204" i="3"/>
  <c r="H632" i="3"/>
  <c r="H337" i="3"/>
  <c r="H623" i="3"/>
  <c r="H351" i="3"/>
  <c r="H524" i="3"/>
  <c r="H479" i="3"/>
  <c r="H238" i="3"/>
  <c r="H86" i="3"/>
  <c r="H693" i="3"/>
  <c r="H289" i="3"/>
  <c r="H639" i="3"/>
  <c r="H420" i="3"/>
  <c r="H532" i="3"/>
  <c r="H211" i="3"/>
  <c r="H600" i="3"/>
  <c r="H564" i="3"/>
  <c r="H553" i="3"/>
  <c r="H163" i="3"/>
  <c r="H49" i="3"/>
  <c r="H125" i="3"/>
  <c r="H214" i="3"/>
  <c r="H198" i="3"/>
  <c r="H275" i="3"/>
  <c r="H46" i="3"/>
  <c r="H707" i="3"/>
  <c r="H336" i="3"/>
  <c r="H378" i="3"/>
  <c r="H188" i="3"/>
  <c r="H621" i="3"/>
  <c r="H315" i="3"/>
  <c r="H111" i="3"/>
  <c r="H579" i="3"/>
  <c r="H591" i="3"/>
  <c r="H358" i="3"/>
  <c r="H406" i="3"/>
  <c r="H203" i="3"/>
  <c r="H332" i="3"/>
  <c r="H303" i="3"/>
  <c r="H696" i="3"/>
  <c r="H51" i="3"/>
  <c r="H229" i="3"/>
  <c r="H161" i="3"/>
  <c r="H92" i="3"/>
  <c r="H477" i="3"/>
  <c r="H342" i="3"/>
  <c r="H487" i="3"/>
  <c r="H595" i="3"/>
  <c r="H226" i="3"/>
  <c r="H19" i="3"/>
  <c r="H128" i="3"/>
  <c r="H594" i="3"/>
  <c r="H584" i="3"/>
  <c r="H28" i="3"/>
  <c r="H597" i="3"/>
  <c r="H660" i="3"/>
  <c r="H136" i="3"/>
  <c r="H396" i="3"/>
  <c r="H64" i="3"/>
  <c r="H103" i="3"/>
  <c r="H534" i="3"/>
  <c r="H568" i="3"/>
  <c r="H464" i="3"/>
  <c r="H401" i="3"/>
  <c r="H544" i="3"/>
  <c r="H326" i="3"/>
  <c r="H711" i="3"/>
  <c r="H405" i="3"/>
  <c r="H359" i="3"/>
  <c r="H673" i="3"/>
  <c r="H230" i="3"/>
  <c r="H338" i="3"/>
  <c r="H168" i="3"/>
  <c r="H424" i="3"/>
  <c r="H429" i="3"/>
  <c r="H208" i="3"/>
  <c r="H95" i="3"/>
  <c r="H76" i="3"/>
  <c r="H123" i="3"/>
  <c r="H644" i="3"/>
  <c r="H701" i="3"/>
  <c r="H642" i="3"/>
  <c r="H135" i="3"/>
  <c r="H710" i="3"/>
  <c r="H288" i="3"/>
  <c r="H526" i="3"/>
  <c r="H106" i="3"/>
  <c r="H264" i="3"/>
  <c r="H630" i="3"/>
  <c r="H170" i="3"/>
  <c r="H91" i="3"/>
  <c r="H462" i="3"/>
  <c r="H688" i="3"/>
  <c r="H440" i="3"/>
  <c r="H196" i="3"/>
  <c r="H346" i="3"/>
  <c r="H712" i="3"/>
  <c r="H166" i="3"/>
  <c r="H223" i="3"/>
  <c r="H324" i="3"/>
  <c r="H218" i="3"/>
  <c r="H20" i="3"/>
  <c r="H613" i="3"/>
  <c r="H400" i="3"/>
  <c r="H674" i="3"/>
  <c r="H467" i="3"/>
  <c r="H663" i="3"/>
  <c r="H607" i="3"/>
  <c r="H187" i="3"/>
  <c r="H547" i="3"/>
  <c r="H601" i="3"/>
  <c r="H459" i="3"/>
  <c r="H633" i="3"/>
  <c r="H686" i="3"/>
  <c r="H646" i="3"/>
  <c r="H279" i="3"/>
  <c r="H79" i="3"/>
  <c r="H457" i="3"/>
  <c r="H206" i="3"/>
  <c r="H541" i="3"/>
  <c r="H335" i="3"/>
  <c r="H548" i="3"/>
  <c r="H169" i="3"/>
  <c r="H555" i="3"/>
  <c r="H684" i="3"/>
  <c r="H189" i="3"/>
  <c r="H571" i="3"/>
  <c r="H489" i="3"/>
  <c r="H247" i="3"/>
  <c r="H675" i="3"/>
  <c r="H113" i="3"/>
  <c r="H298" i="3"/>
  <c r="H683" i="3"/>
  <c r="H510" i="3"/>
  <c r="H533" i="3"/>
  <c r="H596" i="3"/>
  <c r="H241" i="3"/>
  <c r="H542" i="3"/>
  <c r="K140" i="3"/>
  <c r="K474" i="3"/>
  <c r="K429" i="3"/>
  <c r="K627" i="3"/>
  <c r="K376" i="3"/>
  <c r="K138" i="3"/>
  <c r="K445" i="3"/>
  <c r="K412" i="3"/>
  <c r="K465" i="3"/>
  <c r="K246" i="3"/>
  <c r="K24" i="3"/>
  <c r="K585" i="3"/>
  <c r="K624" i="3"/>
  <c r="K278" i="3"/>
  <c r="K502" i="3"/>
  <c r="K486" i="3"/>
  <c r="K496" i="3"/>
  <c r="K450" i="3"/>
  <c r="K46" i="3"/>
  <c r="K84" i="3"/>
  <c r="K560" i="3"/>
  <c r="K122" i="3"/>
  <c r="K142" i="3"/>
  <c r="K391" i="3"/>
  <c r="K571" i="3"/>
  <c r="K512" i="3"/>
  <c r="K334" i="3"/>
  <c r="K182" i="3"/>
  <c r="K698" i="3"/>
  <c r="K463" i="3"/>
  <c r="K480" i="3"/>
  <c r="K402" i="3"/>
  <c r="K381" i="3"/>
  <c r="K321" i="3"/>
  <c r="K598" i="3"/>
  <c r="K434" i="3"/>
  <c r="K377" i="3"/>
  <c r="K479" i="3"/>
  <c r="K338" i="3"/>
  <c r="K435" i="3"/>
  <c r="K594" i="3"/>
  <c r="K260" i="3"/>
  <c r="K137" i="3"/>
  <c r="K135" i="3"/>
  <c r="K568" i="3"/>
  <c r="K371" i="3"/>
  <c r="K315" i="3"/>
  <c r="K540" i="3"/>
  <c r="K475" i="3"/>
  <c r="K682" i="3"/>
  <c r="K188" i="3"/>
  <c r="K643" i="3"/>
  <c r="K55" i="3"/>
  <c r="K216" i="3"/>
  <c r="K145" i="3"/>
  <c r="K481" i="3"/>
  <c r="K677" i="3"/>
  <c r="K694" i="3"/>
  <c r="K30" i="3"/>
  <c r="K329" i="3"/>
  <c r="K423" i="3"/>
  <c r="K493" i="3"/>
  <c r="K119" i="3"/>
  <c r="K575" i="3"/>
  <c r="K78" i="3"/>
  <c r="K661" i="3"/>
  <c r="K609" i="3"/>
  <c r="K390" i="3"/>
  <c r="K83" i="3"/>
  <c r="K31" i="3"/>
  <c r="K514" i="3"/>
  <c r="K44" i="3"/>
  <c r="K385" i="3"/>
  <c r="K535" i="3"/>
  <c r="K602" i="3"/>
  <c r="K212" i="3"/>
  <c r="K305" i="3"/>
  <c r="K247" i="3"/>
  <c r="K204" i="3"/>
  <c r="K509" i="3"/>
  <c r="K300" i="3"/>
  <c r="K230" i="3"/>
  <c r="K552" i="3"/>
  <c r="K273" i="3"/>
  <c r="K97" i="3"/>
  <c r="K695" i="3"/>
  <c r="K18" i="3"/>
  <c r="K506" i="3"/>
  <c r="K595" i="3"/>
  <c r="K586" i="3"/>
  <c r="K177" i="3"/>
  <c r="K92" i="3"/>
  <c r="K667" i="3"/>
  <c r="K501" i="3"/>
  <c r="K348" i="3"/>
  <c r="K153" i="3"/>
  <c r="K379" i="3"/>
  <c r="K527" i="3"/>
  <c r="K184" i="3"/>
  <c r="K197" i="3"/>
  <c r="K484" i="3"/>
  <c r="K27" i="3"/>
  <c r="K510" i="3"/>
  <c r="K386" i="3"/>
  <c r="K345" i="3"/>
  <c r="K178" i="3"/>
  <c r="K516" i="3"/>
  <c r="K389" i="3"/>
  <c r="K41" i="3"/>
  <c r="K582" i="3"/>
  <c r="K87" i="3"/>
  <c r="K578" i="3"/>
  <c r="K154" i="3"/>
  <c r="K503" i="3"/>
  <c r="K626" i="3"/>
  <c r="K462" i="3"/>
  <c r="K684" i="3"/>
  <c r="K325" i="3"/>
  <c r="K94" i="3"/>
  <c r="K550" i="3"/>
  <c r="K269" i="3"/>
  <c r="K162" i="3"/>
  <c r="K277" i="3"/>
  <c r="K482" i="3"/>
  <c r="K629" i="3"/>
  <c r="K129" i="3"/>
  <c r="K347" i="3"/>
  <c r="K508" i="3"/>
  <c r="K241" i="3"/>
  <c r="K706" i="3"/>
  <c r="K659" i="3"/>
  <c r="K625" i="3"/>
  <c r="K428" i="3"/>
  <c r="K439" i="3"/>
  <c r="K619" i="3"/>
  <c r="K167" i="3"/>
  <c r="K600" i="3"/>
  <c r="K236" i="3"/>
  <c r="K580" i="3"/>
  <c r="K679" i="3"/>
  <c r="K19" i="3"/>
  <c r="K86" i="3"/>
  <c r="K88" i="3"/>
  <c r="K497" i="3"/>
  <c r="K255" i="3"/>
  <c r="K440" i="3"/>
  <c r="K130" i="3"/>
  <c r="K405" i="3"/>
  <c r="K500" i="3"/>
  <c r="K240" i="3"/>
  <c r="K608" i="3"/>
  <c r="K267" i="3"/>
  <c r="K144" i="3"/>
  <c r="K461" i="3"/>
  <c r="K421" i="3"/>
  <c r="K569" i="3"/>
  <c r="K467" i="3"/>
  <c r="K674" i="3"/>
  <c r="K99" i="3"/>
  <c r="K362" i="3"/>
  <c r="K189" i="3"/>
  <c r="K187" i="3"/>
  <c r="K460" i="3"/>
  <c r="K709" i="3"/>
  <c r="K632" i="3"/>
  <c r="K205" i="3"/>
  <c r="K307" i="3"/>
  <c r="K214" i="3"/>
  <c r="K649" i="3"/>
  <c r="K42" i="3"/>
  <c r="K670" i="3"/>
  <c r="K70" i="3"/>
  <c r="K105" i="3"/>
  <c r="K118" i="3"/>
  <c r="K14" i="3"/>
  <c r="K642" i="3"/>
  <c r="K704" i="3"/>
  <c r="K597" i="3"/>
  <c r="K234" i="3"/>
  <c r="K314" i="3"/>
  <c r="K36" i="3"/>
  <c r="K17" i="3"/>
  <c r="K310" i="3"/>
  <c r="K206" i="3"/>
  <c r="K249" i="3"/>
  <c r="K380" i="3"/>
  <c r="K556" i="3"/>
  <c r="K303" i="3"/>
  <c r="K170" i="3"/>
  <c r="K320" i="3"/>
  <c r="K219" i="3"/>
  <c r="K433" i="3"/>
  <c r="K213" i="3"/>
  <c r="K399" i="3"/>
  <c r="K618" i="3"/>
  <c r="K630" i="3"/>
  <c r="K466" i="3"/>
  <c r="K705" i="3"/>
  <c r="K217" i="3"/>
  <c r="K308" i="3"/>
  <c r="K209" i="3"/>
  <c r="K102" i="3"/>
  <c r="K577" i="3"/>
  <c r="K374" i="3"/>
  <c r="K648" i="3"/>
  <c r="K157" i="3"/>
  <c r="K416" i="3"/>
  <c r="K13" i="3"/>
  <c r="K226" i="3"/>
  <c r="K680" i="3"/>
  <c r="K448" i="3"/>
  <c r="K459" i="3"/>
  <c r="K564" i="3"/>
  <c r="K45" i="3"/>
  <c r="K469" i="3"/>
  <c r="K265" i="3"/>
  <c r="K427" i="3"/>
  <c r="K521" i="3"/>
  <c r="K287" i="3"/>
  <c r="K192" i="3"/>
  <c r="K620" i="3"/>
  <c r="K93" i="3"/>
  <c r="K538" i="3"/>
  <c r="K696" i="3"/>
  <c r="K40" i="3"/>
  <c r="K373" i="3"/>
  <c r="K614" i="3"/>
  <c r="K71" i="3"/>
  <c r="K519" i="3"/>
  <c r="K29" i="3"/>
  <c r="K12" i="3"/>
  <c r="K532" i="3"/>
  <c r="K336" i="3"/>
  <c r="K515" i="3"/>
  <c r="K330" i="3"/>
  <c r="K133" i="3"/>
  <c r="K53" i="3"/>
  <c r="K116" i="3"/>
  <c r="K438" i="3"/>
  <c r="K353" i="3"/>
  <c r="K678" i="3"/>
  <c r="K299" i="3"/>
  <c r="K341" i="3"/>
  <c r="K224" i="3"/>
  <c r="K414" i="3"/>
  <c r="K245" i="3"/>
  <c r="K337" i="3"/>
  <c r="K708" i="3"/>
  <c r="K634" i="3"/>
  <c r="K699" i="3"/>
  <c r="K222" i="3"/>
  <c r="K483" i="3"/>
  <c r="K311" i="3"/>
  <c r="K322" i="3"/>
  <c r="K74" i="3"/>
  <c r="K351" i="3"/>
  <c r="K653" i="3"/>
  <c r="K68" i="3"/>
  <c r="K570" i="3"/>
  <c r="K251" i="3"/>
  <c r="K419" i="3"/>
  <c r="K215" i="3"/>
  <c r="K166" i="3"/>
  <c r="K498" i="3"/>
  <c r="K470" i="3"/>
  <c r="K262" i="3"/>
  <c r="K468" i="3"/>
  <c r="K282" i="3"/>
  <c r="K477" i="3"/>
  <c r="K358" i="3"/>
  <c r="K631" i="3"/>
  <c r="K291" i="3"/>
  <c r="K657" i="3"/>
  <c r="K202" i="3"/>
  <c r="K346" i="3"/>
  <c r="K396" i="3"/>
  <c r="K60" i="3"/>
  <c r="K304" i="3"/>
  <c r="K411" i="3"/>
  <c r="K456" i="3"/>
  <c r="K658" i="3"/>
  <c r="K51" i="3"/>
  <c r="K199" i="3"/>
  <c r="K638" i="3"/>
  <c r="K172" i="3"/>
  <c r="K90" i="3"/>
  <c r="K360" i="3"/>
  <c r="K549" i="3"/>
  <c r="K164" i="3"/>
  <c r="K529" i="3"/>
  <c r="K542" i="3"/>
  <c r="K378" i="3"/>
  <c r="K191" i="3"/>
  <c r="K171" i="3"/>
  <c r="K75" i="3"/>
  <c r="K400" i="3"/>
  <c r="K452" i="3"/>
  <c r="K23" i="3"/>
  <c r="K478" i="3"/>
  <c r="K623" i="3"/>
  <c r="K183" i="3"/>
  <c r="K261" i="3"/>
  <c r="K180" i="3"/>
  <c r="K702" i="3"/>
  <c r="K149" i="3"/>
  <c r="K323" i="3"/>
  <c r="K404" i="3"/>
  <c r="K280" i="3"/>
  <c r="K59" i="3"/>
  <c r="K536" i="3"/>
  <c r="K487" i="3"/>
  <c r="K80" i="3"/>
  <c r="K675" i="3"/>
  <c r="K422" i="3"/>
  <c r="K701" i="3"/>
  <c r="K223" i="3"/>
  <c r="K472" i="3"/>
  <c r="K565" i="3"/>
  <c r="K161" i="3"/>
  <c r="K179" i="3"/>
  <c r="K272" i="3"/>
  <c r="K612" i="3"/>
  <c r="K297" i="3"/>
  <c r="K123" i="3"/>
  <c r="K437" i="3"/>
  <c r="K372" i="3"/>
  <c r="K408" i="3"/>
  <c r="K56" i="3"/>
  <c r="K131" i="3"/>
  <c r="K173" i="3"/>
  <c r="K676" i="3"/>
  <c r="K356" i="3"/>
  <c r="K331" i="3"/>
  <c r="K10" i="3"/>
  <c r="K712" i="3"/>
  <c r="K279" i="3"/>
  <c r="K73" i="3"/>
  <c r="K112" i="3"/>
  <c r="K566" i="3"/>
  <c r="K637" i="3"/>
  <c r="K446" i="3"/>
  <c r="K361" i="3"/>
  <c r="K57" i="3"/>
  <c r="K326" i="3"/>
  <c r="K666" i="3"/>
  <c r="K654" i="3"/>
  <c r="K254" i="3"/>
  <c r="K227" i="3"/>
  <c r="K52" i="3"/>
  <c r="K48" i="3"/>
  <c r="K281" i="3"/>
  <c r="K186" i="3"/>
  <c r="K420" i="3"/>
  <c r="K407" i="3"/>
  <c r="K398" i="3"/>
  <c r="K691" i="3"/>
  <c r="K104" i="3"/>
  <c r="K79" i="3"/>
  <c r="K235" i="3"/>
  <c r="K641" i="3"/>
  <c r="K583" i="3"/>
  <c r="K139" i="3"/>
  <c r="K707" i="3"/>
  <c r="K710" i="3"/>
  <c r="K283" i="3"/>
  <c r="K141" i="3"/>
  <c r="K522" i="3"/>
  <c r="K288" i="3"/>
  <c r="K82" i="3"/>
  <c r="K340" i="3"/>
  <c r="K106" i="3"/>
  <c r="K383" i="3"/>
  <c r="K146" i="3"/>
  <c r="K101" i="3"/>
  <c r="K524" i="3"/>
  <c r="K120" i="3"/>
  <c r="K210" i="3"/>
  <c r="K424" i="3"/>
  <c r="K387" i="3"/>
  <c r="K327" i="3"/>
  <c r="K302" i="3"/>
  <c r="K393" i="3"/>
  <c r="K22" i="3"/>
  <c r="K533" i="3"/>
  <c r="K636" i="3"/>
  <c r="K263" i="3"/>
  <c r="K242" i="3"/>
  <c r="K318" i="3"/>
  <c r="K290" i="3"/>
  <c r="K555" i="3"/>
  <c r="K125" i="3"/>
  <c r="K664" i="3"/>
  <c r="K489" i="3"/>
  <c r="K548" i="3"/>
  <c r="K228" i="3"/>
  <c r="K66" i="3"/>
  <c r="K77" i="3"/>
  <c r="K589" i="3"/>
  <c r="K298" i="3"/>
  <c r="K505" i="3"/>
  <c r="K553" i="3"/>
  <c r="K668" i="3"/>
  <c r="K693" i="3"/>
  <c r="K266" i="3"/>
  <c r="K366" i="3"/>
  <c r="K513" i="3"/>
  <c r="K284" i="3"/>
  <c r="K64" i="3"/>
  <c r="K644" i="3"/>
  <c r="K250" i="3"/>
  <c r="K681" i="3"/>
  <c r="K554" i="3"/>
  <c r="K319" i="3"/>
  <c r="K50" i="3"/>
  <c r="K476" i="3"/>
  <c r="K264" i="3"/>
  <c r="K685" i="3"/>
  <c r="K418" i="3"/>
  <c r="K333" i="3"/>
  <c r="K425" i="3"/>
  <c r="K663" i="3"/>
  <c r="K650" i="3"/>
  <c r="K342" i="3"/>
  <c r="K156" i="3"/>
  <c r="K306" i="3"/>
  <c r="K543" i="3"/>
  <c r="K562" i="3"/>
  <c r="K669" i="3"/>
  <c r="K169" i="3"/>
  <c r="K507" i="3"/>
  <c r="K62" i="3"/>
  <c r="K174" i="3"/>
  <c r="K163" i="3"/>
  <c r="K324" i="3"/>
  <c r="K590" i="3"/>
  <c r="K426" i="3"/>
  <c r="K293" i="3"/>
  <c r="K344" i="3"/>
  <c r="K252" i="3"/>
  <c r="K136" i="3"/>
  <c r="K100" i="3"/>
  <c r="K368" i="3"/>
  <c r="K443" i="3"/>
  <c r="K39" i="3"/>
  <c r="K316" i="3"/>
  <c r="K457" i="3"/>
  <c r="K403" i="3"/>
  <c r="K185" i="3"/>
  <c r="K113" i="3"/>
  <c r="K384" i="3"/>
  <c r="K211" i="3"/>
  <c r="K382" i="3"/>
  <c r="K67" i="3"/>
  <c r="K20" i="3"/>
  <c r="K286" i="3"/>
  <c r="K369" i="3"/>
  <c r="K158" i="3"/>
  <c r="K203" i="3"/>
  <c r="K85" i="3"/>
  <c r="K574" i="3"/>
  <c r="K268" i="3"/>
  <c r="K159" i="3"/>
  <c r="K110" i="3"/>
  <c r="K16" i="3"/>
  <c r="K221" i="3"/>
  <c r="K181" i="3"/>
  <c r="K606" i="3"/>
  <c r="K471" i="3"/>
  <c r="K58" i="3"/>
  <c r="K335" i="3"/>
  <c r="K485" i="3"/>
  <c r="K458" i="3"/>
  <c r="K490" i="3"/>
  <c r="K339" i="3"/>
  <c r="K96" i="3"/>
  <c r="K537" i="3"/>
  <c r="K603" i="3"/>
  <c r="K54" i="3"/>
  <c r="K635" i="3"/>
  <c r="K673" i="3"/>
  <c r="K296" i="3"/>
  <c r="K274" i="3"/>
  <c r="K312" i="3"/>
  <c r="K124" i="3"/>
  <c r="K168" i="3"/>
  <c r="K289" i="3"/>
  <c r="K579" i="3"/>
  <c r="K528" i="3"/>
  <c r="K350" i="3"/>
  <c r="K559" i="3"/>
  <c r="K253" i="3"/>
  <c r="K397" i="3"/>
  <c r="K313" i="3"/>
  <c r="K126" i="3"/>
  <c r="K198" i="3"/>
  <c r="K237" i="3"/>
  <c r="K572" i="3"/>
  <c r="K309" i="3"/>
  <c r="K285" i="3"/>
  <c r="K665" i="3"/>
  <c r="K639" i="3"/>
  <c r="K343" i="3"/>
  <c r="K442" i="3"/>
  <c r="K492" i="3"/>
  <c r="K491" i="3"/>
  <c r="K551" i="3"/>
  <c r="K38" i="3"/>
  <c r="K395" i="3"/>
  <c r="K354" i="3"/>
  <c r="K473" i="3"/>
  <c r="K43" i="3"/>
  <c r="K201" i="3"/>
  <c r="K671" i="3"/>
  <c r="K26" i="3"/>
  <c r="K444" i="3"/>
  <c r="K499" i="3"/>
  <c r="K47" i="3"/>
  <c r="K567" i="3"/>
  <c r="K65" i="3"/>
  <c r="K365" i="3"/>
  <c r="K622" i="3"/>
  <c r="K301" i="3"/>
  <c r="K697" i="3"/>
  <c r="K656" i="3"/>
  <c r="K410" i="3"/>
  <c r="K359" i="3"/>
  <c r="K605" i="3"/>
  <c r="K72" i="3"/>
  <c r="K111" i="3"/>
  <c r="K37" i="3"/>
  <c r="K447" i="3"/>
  <c r="K63" i="3"/>
  <c r="K545" i="3"/>
  <c r="K208" i="3"/>
  <c r="K220" i="3"/>
  <c r="K576" i="3"/>
  <c r="K454" i="3"/>
  <c r="K193" i="3"/>
  <c r="K152" i="3"/>
  <c r="K539" i="3"/>
  <c r="K392" i="3"/>
  <c r="K259" i="3"/>
  <c r="K375" i="3"/>
  <c r="K541" i="3"/>
  <c r="K689" i="3"/>
  <c r="K647" i="3"/>
  <c r="K652" i="3"/>
  <c r="K114" i="3"/>
  <c r="K148" i="3"/>
  <c r="K615" i="3"/>
  <c r="K317" i="3"/>
  <c r="K409" i="3"/>
  <c r="K190" i="3"/>
  <c r="K494" i="3"/>
  <c r="K117" i="3"/>
  <c r="K441" i="3"/>
  <c r="K258" i="3"/>
  <c r="K233" i="3"/>
  <c r="K621" i="3"/>
  <c r="K449" i="3"/>
  <c r="K413" i="3"/>
  <c r="K332" i="3"/>
  <c r="K34" i="3"/>
  <c r="K147" i="3"/>
  <c r="K239" i="3"/>
  <c r="K238" i="3"/>
  <c r="K534" i="3"/>
  <c r="K394" i="3"/>
  <c r="K231" i="3"/>
  <c r="K175" i="3"/>
  <c r="K599" i="3"/>
  <c r="K655" i="3"/>
  <c r="K526" i="3"/>
  <c r="K275" i="3"/>
  <c r="K256" i="3"/>
  <c r="K91" i="3"/>
  <c r="K388" i="3"/>
  <c r="K610" i="3"/>
  <c r="K604" i="3"/>
  <c r="K33" i="3"/>
  <c r="K557" i="3"/>
  <c r="K98" i="3"/>
  <c r="K328" i="3"/>
  <c r="K128" i="3"/>
  <c r="K581" i="3"/>
  <c r="K518" i="3"/>
  <c r="K563" i="3"/>
  <c r="K109" i="3"/>
  <c r="K294" i="3"/>
  <c r="K32" i="3"/>
  <c r="K531" i="3"/>
  <c r="K686" i="3"/>
  <c r="K628" i="3"/>
  <c r="K363" i="3"/>
  <c r="K640" i="3"/>
  <c r="K415" i="3"/>
  <c r="K357" i="3"/>
  <c r="K703" i="3"/>
  <c r="K229" i="3"/>
  <c r="K406" i="3"/>
  <c r="K355" i="3"/>
  <c r="K218" i="3"/>
  <c r="K558" i="3"/>
  <c r="K200" i="3"/>
  <c r="K276" i="3"/>
  <c r="K436" i="3"/>
  <c r="K176" i="3"/>
  <c r="K646" i="3"/>
  <c r="K207" i="3"/>
  <c r="K547" i="3"/>
  <c r="K672" i="3"/>
  <c r="K584" i="3"/>
  <c r="K455" i="3"/>
  <c r="K561" i="3"/>
  <c r="K544" i="3"/>
  <c r="K76" i="3"/>
  <c r="K61" i="3"/>
  <c r="K651" i="3"/>
  <c r="K633" i="3"/>
  <c r="K430" i="3"/>
  <c r="K292" i="3"/>
  <c r="K69" i="3"/>
  <c r="K225" i="3"/>
  <c r="K95" i="3"/>
  <c r="K523" i="3"/>
  <c r="K525" i="3"/>
  <c r="K587" i="3"/>
  <c r="K495" i="3"/>
  <c r="K683" i="3"/>
  <c r="K248" i="3"/>
  <c r="K160" i="3"/>
  <c r="K417" i="3"/>
  <c r="K108" i="3"/>
  <c r="K25" i="3"/>
  <c r="K592" i="3"/>
  <c r="K244" i="3"/>
  <c r="K271" i="3"/>
  <c r="K573" i="3"/>
  <c r="K49" i="3"/>
  <c r="K155" i="3"/>
  <c r="K504" i="3"/>
  <c r="K194" i="3"/>
  <c r="K546" i="3"/>
  <c r="K607" i="3"/>
  <c r="K121" i="3"/>
  <c r="K690" i="3"/>
  <c r="K127" i="3"/>
  <c r="K295" i="3"/>
  <c r="K103" i="3"/>
  <c r="K243" i="3"/>
  <c r="K349" i="3"/>
  <c r="K115" i="3"/>
  <c r="K15" i="3"/>
  <c r="K520" i="3"/>
  <c r="K257" i="3"/>
  <c r="K196" i="3"/>
  <c r="K453" i="3"/>
  <c r="K588" i="3"/>
  <c r="K692" i="3"/>
  <c r="K28" i="3"/>
  <c r="K431" i="3"/>
  <c r="K151" i="3"/>
  <c r="K352" i="3"/>
  <c r="K11" i="3"/>
  <c r="K645" i="3"/>
  <c r="K616" i="3"/>
  <c r="K611" i="3"/>
  <c r="K89" i="3"/>
  <c r="K713" i="3"/>
  <c r="K401" i="3"/>
  <c r="K21" i="3"/>
  <c r="K132" i="3"/>
  <c r="K143" i="3"/>
  <c r="K35" i="3"/>
  <c r="K107" i="3"/>
  <c r="K81" i="3"/>
  <c r="K432" i="3"/>
  <c r="K660" i="3"/>
  <c r="K464" i="3"/>
  <c r="K687" i="3"/>
  <c r="K617" i="3"/>
  <c r="K613" i="3"/>
  <c r="K150" i="3"/>
  <c r="K488" i="3"/>
  <c r="K601" i="3"/>
  <c r="K367" i="3"/>
  <c r="K596" i="3"/>
  <c r="K688" i="3"/>
  <c r="K591" i="3"/>
  <c r="K232" i="3"/>
  <c r="K165" i="3"/>
  <c r="K593" i="3"/>
  <c r="K370" i="3"/>
  <c r="K134" i="3"/>
  <c r="K700" i="3"/>
  <c r="K662" i="3"/>
  <c r="K451" i="3"/>
  <c r="K517" i="3"/>
  <c r="K711" i="3"/>
  <c r="K511" i="3"/>
  <c r="K195" i="3"/>
  <c r="K530" i="3"/>
  <c r="K270" i="3"/>
  <c r="K364" i="3"/>
  <c r="J712" i="3"/>
  <c r="G713" i="3"/>
  <c r="J711" i="3"/>
  <c r="E711" i="3"/>
  <c r="M713" i="3"/>
  <c r="D713" i="3"/>
  <c r="B712" i="3"/>
  <c r="G712" i="3"/>
  <c r="F711" i="3"/>
  <c r="M712" i="3"/>
  <c r="L711" i="3"/>
  <c r="C711" i="3"/>
  <c r="G711" i="3"/>
  <c r="L713" i="3"/>
  <c r="E712" i="3"/>
  <c r="C712" i="3"/>
  <c r="M711" i="3"/>
  <c r="B711" i="3"/>
  <c r="F712" i="3"/>
  <c r="J713" i="3"/>
  <c r="L712" i="3"/>
  <c r="F713" i="3"/>
  <c r="D712" i="3"/>
  <c r="D711" i="3"/>
  <c r="B713" i="3"/>
  <c r="C713" i="3"/>
  <c r="E713" i="3"/>
  <c r="E44" i="3"/>
  <c r="M37" i="3"/>
  <c r="G40" i="3"/>
  <c r="D10" i="3"/>
  <c r="D11" i="3"/>
  <c r="C11" i="3"/>
  <c r="G18" i="3"/>
  <c r="B17" i="3"/>
  <c r="D14" i="3"/>
  <c r="E26" i="3"/>
  <c r="D21" i="3"/>
  <c r="G25" i="3"/>
  <c r="C17" i="3"/>
  <c r="E25" i="3"/>
  <c r="G19" i="3"/>
  <c r="M32" i="3"/>
  <c r="F33" i="3"/>
  <c r="J28" i="3"/>
  <c r="C28" i="3"/>
  <c r="E27" i="3"/>
  <c r="J14" i="3"/>
  <c r="L13" i="3"/>
  <c r="D32" i="3"/>
  <c r="G28" i="3"/>
  <c r="F27" i="3"/>
  <c r="J34" i="3"/>
  <c r="F29" i="3"/>
  <c r="B12" i="3"/>
  <c r="B45" i="3"/>
  <c r="B32" i="3"/>
  <c r="D35" i="3"/>
  <c r="B62" i="3"/>
  <c r="J87" i="3"/>
  <c r="L69" i="3"/>
  <c r="C80" i="3"/>
  <c r="D68" i="3"/>
  <c r="G79" i="3"/>
  <c r="L85" i="3"/>
  <c r="C73" i="3"/>
  <c r="M67" i="3"/>
  <c r="J74" i="3"/>
  <c r="B59" i="3"/>
  <c r="J55" i="3"/>
  <c r="M86" i="3"/>
  <c r="G80" i="3"/>
  <c r="G54" i="3"/>
  <c r="D59" i="3"/>
  <c r="G92" i="3"/>
  <c r="E81" i="3"/>
  <c r="G82" i="3"/>
  <c r="C94" i="3"/>
  <c r="E80" i="3"/>
  <c r="M71" i="3"/>
  <c r="F73" i="3"/>
  <c r="L83" i="3"/>
  <c r="F83" i="3"/>
  <c r="B20" i="3"/>
  <c r="J78" i="3"/>
  <c r="J80" i="3"/>
  <c r="L76" i="3"/>
  <c r="D92" i="3"/>
  <c r="G67" i="3"/>
  <c r="D77" i="3"/>
  <c r="F64" i="3"/>
  <c r="E71" i="3"/>
  <c r="L81" i="3"/>
  <c r="G71" i="3"/>
  <c r="D57" i="3"/>
  <c r="J70" i="3"/>
  <c r="C59" i="3"/>
  <c r="D52" i="3"/>
  <c r="G88" i="3"/>
  <c r="D64" i="3"/>
  <c r="E19" i="3"/>
  <c r="D23" i="3"/>
  <c r="J21" i="3"/>
  <c r="E20" i="3"/>
  <c r="F25" i="3"/>
  <c r="E21" i="3"/>
  <c r="C15" i="3"/>
  <c r="J22" i="3"/>
  <c r="F14" i="3"/>
  <c r="G11" i="3"/>
  <c r="J20" i="3"/>
  <c r="F19" i="3"/>
  <c r="M24" i="3"/>
  <c r="C12" i="3"/>
  <c r="L11" i="3"/>
  <c r="E33" i="3"/>
  <c r="G17" i="3"/>
  <c r="L23" i="3"/>
  <c r="L27" i="3"/>
  <c r="M17" i="3"/>
  <c r="M15" i="3"/>
  <c r="J30" i="3"/>
  <c r="E31" i="3"/>
  <c r="J32" i="3"/>
  <c r="J17" i="3"/>
  <c r="F34" i="3"/>
  <c r="B43" i="3"/>
  <c r="J50" i="3"/>
  <c r="B54" i="3"/>
  <c r="D74" i="3"/>
  <c r="D65" i="3"/>
  <c r="E74" i="3"/>
  <c r="D86" i="3"/>
  <c r="J79" i="3"/>
  <c r="F68" i="3"/>
  <c r="B63" i="3"/>
  <c r="F86" i="3"/>
  <c r="B67" i="3"/>
  <c r="J72" i="3"/>
  <c r="C62" i="3"/>
  <c r="F84" i="3"/>
  <c r="D60" i="3"/>
  <c r="D85" i="3"/>
  <c r="G78" i="3"/>
  <c r="F93" i="3"/>
  <c r="M81" i="3"/>
  <c r="B73" i="3"/>
  <c r="D62" i="3"/>
  <c r="C86" i="3"/>
  <c r="F88" i="3"/>
  <c r="E79" i="3"/>
  <c r="M84" i="3"/>
  <c r="F90" i="3"/>
  <c r="G73" i="3"/>
  <c r="M57" i="3"/>
  <c r="L56" i="3"/>
  <c r="C68" i="3"/>
  <c r="E84" i="3"/>
  <c r="M64" i="3"/>
  <c r="F75" i="3"/>
  <c r="D73" i="3"/>
  <c r="J90" i="3"/>
  <c r="L91" i="3"/>
  <c r="B34" i="3"/>
  <c r="J85" i="3"/>
  <c r="L78" i="3"/>
  <c r="D82" i="3"/>
  <c r="D81" i="3"/>
  <c r="E65" i="3"/>
  <c r="D63" i="3"/>
  <c r="L67" i="3"/>
  <c r="C84" i="3"/>
  <c r="J61" i="3"/>
  <c r="E63" i="3"/>
  <c r="B68" i="3"/>
  <c r="E83" i="3"/>
  <c r="L75" i="3"/>
  <c r="M92" i="3"/>
  <c r="G93" i="3"/>
  <c r="C51" i="3"/>
  <c r="D49" i="3"/>
  <c r="F48" i="3"/>
  <c r="M35" i="3"/>
  <c r="L50" i="3"/>
  <c r="L36" i="3"/>
  <c r="F62" i="3"/>
  <c r="D39" i="3"/>
  <c r="E36" i="3"/>
  <c r="E40" i="3"/>
  <c r="L49" i="3"/>
  <c r="D36" i="3"/>
  <c r="F38" i="3"/>
  <c r="G44" i="3"/>
  <c r="L86" i="3"/>
  <c r="C43" i="3"/>
  <c r="D50" i="3"/>
  <c r="E10" i="3"/>
  <c r="G12" i="3"/>
  <c r="G16" i="3"/>
  <c r="J16" i="3"/>
  <c r="L14" i="3"/>
  <c r="D16" i="3"/>
  <c r="F18" i="3"/>
  <c r="F11" i="3"/>
  <c r="F23" i="3"/>
  <c r="F13" i="3"/>
  <c r="D26" i="3"/>
  <c r="M26" i="3"/>
  <c r="E18" i="3"/>
  <c r="C27" i="3"/>
  <c r="L34" i="3"/>
  <c r="L19" i="3"/>
  <c r="D24" i="3"/>
  <c r="L32" i="3"/>
  <c r="M16" i="3"/>
  <c r="G32" i="3"/>
  <c r="C34" i="3"/>
  <c r="E30" i="3"/>
  <c r="M23" i="3"/>
  <c r="F30" i="3"/>
  <c r="C33" i="3"/>
  <c r="G29" i="3"/>
  <c r="L31" i="3"/>
  <c r="B39" i="3"/>
  <c r="B13" i="3"/>
  <c r="E55" i="3"/>
  <c r="M93" i="3"/>
  <c r="M61" i="3"/>
  <c r="G72" i="3"/>
  <c r="E66" i="3"/>
  <c r="E77" i="3"/>
  <c r="J93" i="3"/>
  <c r="C78" i="3"/>
  <c r="L88" i="3"/>
  <c r="E75" i="3"/>
  <c r="F59" i="3"/>
  <c r="F76" i="3"/>
  <c r="G65" i="3"/>
  <c r="J71" i="3"/>
  <c r="L79" i="3"/>
  <c r="M78" i="3"/>
  <c r="M52" i="3"/>
  <c r="J76" i="3"/>
  <c r="D67" i="3"/>
  <c r="F74" i="3"/>
  <c r="M69" i="3"/>
  <c r="L87" i="3"/>
  <c r="B85" i="3"/>
  <c r="B64" i="3"/>
  <c r="F55" i="3"/>
  <c r="L89" i="3"/>
  <c r="F61" i="3"/>
  <c r="G55" i="3"/>
  <c r="D72" i="3"/>
  <c r="B74" i="3"/>
  <c r="L71" i="3"/>
  <c r="M60" i="3"/>
  <c r="G76" i="3"/>
  <c r="C92" i="3"/>
  <c r="J77" i="3"/>
  <c r="M79" i="3"/>
  <c r="L82" i="3"/>
  <c r="G66" i="3"/>
  <c r="D55" i="3"/>
  <c r="L80" i="3"/>
  <c r="E56" i="3"/>
  <c r="M89" i="3"/>
  <c r="F72" i="3"/>
  <c r="M74" i="3"/>
  <c r="J63" i="3"/>
  <c r="B51" i="3"/>
  <c r="F79" i="3"/>
  <c r="M39" i="3"/>
  <c r="G46" i="3"/>
  <c r="D79" i="3"/>
  <c r="C42" i="3"/>
  <c r="D37" i="3"/>
  <c r="J41" i="3"/>
  <c r="G50" i="3"/>
  <c r="D45" i="3"/>
  <c r="J49" i="3"/>
  <c r="F49" i="3"/>
  <c r="L46" i="3"/>
  <c r="M45" i="3"/>
  <c r="J38" i="3"/>
  <c r="F37" i="3"/>
  <c r="C35" i="3"/>
  <c r="G62" i="3"/>
  <c r="E46" i="3"/>
  <c r="M36" i="3"/>
  <c r="J10" i="3"/>
  <c r="C22" i="3"/>
  <c r="L24" i="3"/>
  <c r="C13" i="3"/>
  <c r="F12" i="3"/>
  <c r="F21" i="3"/>
  <c r="D33" i="3"/>
  <c r="E11" i="3"/>
  <c r="L16" i="3"/>
  <c r="F28" i="3"/>
  <c r="C18" i="3"/>
  <c r="G13" i="3"/>
  <c r="M20" i="3"/>
  <c r="M34" i="3"/>
  <c r="D17" i="3"/>
  <c r="E32" i="3"/>
  <c r="L26" i="3"/>
  <c r="D27" i="3"/>
  <c r="J23" i="3"/>
  <c r="E17" i="3"/>
  <c r="C20" i="3"/>
  <c r="D13" i="3"/>
  <c r="M27" i="3"/>
  <c r="D29" i="3"/>
  <c r="G33" i="3"/>
  <c r="C32" i="3"/>
  <c r="B41" i="3"/>
  <c r="B55" i="3"/>
  <c r="E51" i="3"/>
  <c r="G89" i="3"/>
  <c r="E67" i="3"/>
  <c r="L65" i="3"/>
  <c r="C55" i="3"/>
  <c r="G59" i="3"/>
  <c r="C93" i="3"/>
  <c r="G61" i="3"/>
  <c r="B24" i="3"/>
  <c r="L61" i="3"/>
  <c r="B76" i="3"/>
  <c r="D53" i="3"/>
  <c r="G90" i="3"/>
  <c r="G58" i="3"/>
  <c r="M54" i="3"/>
  <c r="J75" i="3"/>
  <c r="C81" i="3"/>
  <c r="B35" i="3"/>
  <c r="L62" i="3"/>
  <c r="M91" i="3"/>
  <c r="E62" i="3"/>
  <c r="F94" i="3"/>
  <c r="B47" i="3"/>
  <c r="G81" i="3"/>
  <c r="B49" i="3"/>
  <c r="G74" i="3"/>
  <c r="B91" i="3"/>
  <c r="F82" i="3"/>
  <c r="L74" i="3"/>
  <c r="G87" i="3"/>
  <c r="L64" i="3"/>
  <c r="L63" i="3"/>
  <c r="C75" i="3"/>
  <c r="E85" i="3"/>
  <c r="D93" i="3"/>
  <c r="J92" i="3"/>
  <c r="J83" i="3"/>
  <c r="M63" i="3"/>
  <c r="C54" i="3"/>
  <c r="C52" i="3"/>
  <c r="F63" i="3"/>
  <c r="C87" i="3"/>
  <c r="G64" i="3"/>
  <c r="B48" i="3"/>
  <c r="G63" i="3"/>
  <c r="C70" i="3"/>
  <c r="B94" i="3"/>
  <c r="G84" i="3"/>
  <c r="B26" i="3"/>
  <c r="J60" i="3"/>
  <c r="B44" i="3"/>
  <c r="J54" i="3"/>
  <c r="E90" i="3"/>
  <c r="B92" i="3"/>
  <c r="B53" i="3"/>
  <c r="D69" i="3"/>
  <c r="G48" i="3"/>
  <c r="F44" i="3"/>
  <c r="M75" i="3"/>
  <c r="E87" i="3"/>
  <c r="D38" i="3"/>
  <c r="E35" i="3"/>
  <c r="G37" i="3"/>
  <c r="F39" i="3"/>
  <c r="F42" i="3"/>
  <c r="M44" i="3"/>
  <c r="D41" i="3"/>
  <c r="D47" i="3"/>
  <c r="E39" i="3"/>
  <c r="M43" i="3"/>
  <c r="G51" i="3"/>
  <c r="M76" i="3"/>
  <c r="J42" i="3"/>
  <c r="C46" i="3"/>
  <c r="C45" i="3"/>
  <c r="G14" i="3"/>
  <c r="E12" i="3"/>
  <c r="D20" i="3"/>
  <c r="J19" i="3"/>
  <c r="L15" i="3"/>
  <c r="B15" i="3"/>
  <c r="L17" i="3"/>
  <c r="E14" i="3"/>
  <c r="D18" i="3"/>
  <c r="M14" i="3"/>
  <c r="C25" i="3"/>
  <c r="M22" i="3"/>
  <c r="J13" i="3"/>
  <c r="E24" i="3"/>
  <c r="M19" i="3"/>
  <c r="D34" i="3"/>
  <c r="J27" i="3"/>
  <c r="E28" i="3"/>
  <c r="J26" i="3"/>
  <c r="B16" i="3"/>
  <c r="E34" i="3"/>
  <c r="J18" i="3"/>
  <c r="C31" i="3"/>
  <c r="G27" i="3"/>
  <c r="L33" i="3"/>
  <c r="B29" i="3"/>
  <c r="B56" i="3"/>
  <c r="E49" i="3"/>
  <c r="E91" i="3"/>
  <c r="G57" i="3"/>
  <c r="B72" i="3"/>
  <c r="J59" i="3"/>
  <c r="F91" i="3"/>
  <c r="G68" i="3"/>
  <c r="B23" i="3"/>
  <c r="M88" i="3"/>
  <c r="E86" i="3"/>
  <c r="F81" i="3"/>
  <c r="C76" i="3"/>
  <c r="B19" i="3"/>
  <c r="B21" i="3"/>
  <c r="C65" i="3"/>
  <c r="G53" i="3"/>
  <c r="B90" i="3"/>
  <c r="J52" i="3"/>
  <c r="B30" i="3"/>
  <c r="D56" i="3"/>
  <c r="G94" i="3"/>
  <c r="F92" i="3"/>
  <c r="D75" i="3"/>
  <c r="B71" i="3"/>
  <c r="F56" i="3"/>
  <c r="M68" i="3"/>
  <c r="F57" i="3"/>
  <c r="D76" i="3"/>
  <c r="C64" i="3"/>
  <c r="M70" i="3"/>
  <c r="B93" i="3"/>
  <c r="D88" i="3"/>
  <c r="J64" i="3"/>
  <c r="L54" i="3"/>
  <c r="C72" i="3"/>
  <c r="B25" i="3"/>
  <c r="E52" i="3"/>
  <c r="G60" i="3"/>
  <c r="F58" i="3"/>
  <c r="G85" i="3"/>
  <c r="J91" i="3"/>
  <c r="M77" i="3"/>
  <c r="M83" i="3"/>
  <c r="B38" i="3"/>
  <c r="C60" i="3"/>
  <c r="B77" i="3"/>
  <c r="M62" i="3"/>
  <c r="D61" i="3"/>
  <c r="L77" i="3"/>
  <c r="C67" i="3"/>
  <c r="E59" i="3"/>
  <c r="J86" i="3"/>
  <c r="J47" i="3"/>
  <c r="F78" i="3"/>
  <c r="D44" i="3"/>
  <c r="D46" i="3"/>
  <c r="E42" i="3"/>
  <c r="L35" i="3"/>
  <c r="F40" i="3"/>
  <c r="L43" i="3"/>
  <c r="G39" i="3"/>
  <c r="G41" i="3"/>
  <c r="C50" i="3"/>
  <c r="E45" i="3"/>
  <c r="L39" i="3"/>
  <c r="L40" i="3"/>
  <c r="C66" i="3"/>
  <c r="E43" i="3"/>
  <c r="M49" i="3"/>
  <c r="M51" i="3"/>
  <c r="E47" i="3"/>
  <c r="L10" i="3"/>
  <c r="E15" i="3"/>
  <c r="L20" i="3"/>
  <c r="E13" i="3"/>
  <c r="F15" i="3"/>
  <c r="M18" i="3"/>
  <c r="F17" i="3"/>
  <c r="D22" i="3"/>
  <c r="C10" i="3"/>
  <c r="J15" i="3"/>
  <c r="F20" i="3"/>
  <c r="C19" i="3"/>
  <c r="L25" i="3"/>
  <c r="D15" i="3"/>
  <c r="C21" i="3"/>
  <c r="D30" i="3"/>
  <c r="M11" i="3"/>
  <c r="G31" i="3"/>
  <c r="E23" i="3"/>
  <c r="L30" i="3"/>
  <c r="J33" i="3"/>
  <c r="G15" i="3"/>
  <c r="J12" i="3"/>
  <c r="G24" i="3"/>
  <c r="G34" i="3"/>
  <c r="L28" i="3"/>
  <c r="B14" i="3"/>
  <c r="G30" i="3"/>
  <c r="B66" i="3"/>
  <c r="B37" i="3"/>
  <c r="L51" i="3"/>
  <c r="B36" i="3"/>
  <c r="D71" i="3"/>
  <c r="J66" i="3"/>
  <c r="J73" i="3"/>
  <c r="E73" i="3"/>
  <c r="L94" i="3"/>
  <c r="M65" i="3"/>
  <c r="F70" i="3"/>
  <c r="L55" i="3"/>
  <c r="F85" i="3"/>
  <c r="M90" i="3"/>
  <c r="M56" i="3"/>
  <c r="E78" i="3"/>
  <c r="E70" i="3"/>
  <c r="L60" i="3"/>
  <c r="E69" i="3"/>
  <c r="M66" i="3"/>
  <c r="E54" i="3"/>
  <c r="G56" i="3"/>
  <c r="E88" i="3"/>
  <c r="C69" i="3"/>
  <c r="D78" i="3"/>
  <c r="J69" i="3"/>
  <c r="G52" i="3"/>
  <c r="C83" i="3"/>
  <c r="C89" i="3"/>
  <c r="F69" i="3"/>
  <c r="E61" i="3"/>
  <c r="E93" i="3"/>
  <c r="M53" i="3"/>
  <c r="D90" i="3"/>
  <c r="F53" i="3"/>
  <c r="F87" i="3"/>
  <c r="L73" i="3"/>
  <c r="B27" i="3"/>
  <c r="G69" i="3"/>
  <c r="E64" i="3"/>
  <c r="C61" i="3"/>
  <c r="B31" i="3"/>
  <c r="L84" i="3"/>
  <c r="L59" i="3"/>
  <c r="L68" i="3"/>
  <c r="F71" i="3"/>
  <c r="B87" i="3"/>
  <c r="G70" i="3"/>
  <c r="C71" i="3"/>
  <c r="L70" i="3"/>
  <c r="D91" i="3"/>
  <c r="L66" i="3"/>
  <c r="B42" i="3"/>
  <c r="C39" i="3"/>
  <c r="J43" i="3"/>
  <c r="G36" i="3"/>
  <c r="E50" i="3"/>
  <c r="C74" i="3"/>
  <c r="F36" i="3"/>
  <c r="D51" i="3"/>
  <c r="F35" i="3"/>
  <c r="L41" i="3"/>
  <c r="L42" i="3"/>
  <c r="J37" i="3"/>
  <c r="J46" i="3"/>
  <c r="J53" i="3"/>
  <c r="C37" i="3"/>
  <c r="D42" i="3"/>
  <c r="G91" i="3"/>
  <c r="J45" i="3"/>
  <c r="J65" i="3"/>
  <c r="G38" i="3"/>
  <c r="E38" i="3"/>
  <c r="D25" i="3"/>
  <c r="L22" i="3"/>
  <c r="F26" i="3"/>
  <c r="G22" i="3"/>
  <c r="G23" i="3"/>
  <c r="C23" i="3"/>
  <c r="F22" i="3"/>
  <c r="F10" i="3"/>
  <c r="C24" i="3"/>
  <c r="G21" i="3"/>
  <c r="C29" i="3"/>
  <c r="M31" i="3"/>
  <c r="G20" i="3"/>
  <c r="C30" i="3"/>
  <c r="J31" i="3"/>
  <c r="F31" i="3"/>
  <c r="L21" i="3"/>
  <c r="F32" i="3"/>
  <c r="D28" i="3"/>
  <c r="J29" i="3"/>
  <c r="M13" i="3"/>
  <c r="M29" i="3"/>
  <c r="M30" i="3"/>
  <c r="B65" i="3"/>
  <c r="B46" i="3"/>
  <c r="B18" i="3"/>
  <c r="B11" i="3"/>
  <c r="L53" i="3"/>
  <c r="J88" i="3"/>
  <c r="E89" i="3"/>
  <c r="E92" i="3"/>
  <c r="E57" i="3"/>
  <c r="G86" i="3"/>
  <c r="L52" i="3"/>
  <c r="B79" i="3"/>
  <c r="E58" i="3"/>
  <c r="B81" i="3"/>
  <c r="J68" i="3"/>
  <c r="B33" i="3"/>
  <c r="E53" i="3"/>
  <c r="D84" i="3"/>
  <c r="C63" i="3"/>
  <c r="L92" i="3"/>
  <c r="B52" i="3"/>
  <c r="C85" i="3"/>
  <c r="G75" i="3"/>
  <c r="B58" i="3"/>
  <c r="C82" i="3"/>
  <c r="B83" i="3"/>
  <c r="G83" i="3"/>
  <c r="C91" i="3"/>
  <c r="B80" i="3"/>
  <c r="F65" i="3"/>
  <c r="B61" i="3"/>
  <c r="M94" i="3"/>
  <c r="J67" i="3"/>
  <c r="B50" i="3"/>
  <c r="B22" i="3"/>
  <c r="M58" i="3"/>
  <c r="D70" i="3"/>
  <c r="L58" i="3"/>
  <c r="M59" i="3"/>
  <c r="C57" i="3"/>
  <c r="F52" i="3"/>
  <c r="L57" i="3"/>
  <c r="F89" i="3"/>
  <c r="M73" i="3"/>
  <c r="L93" i="3"/>
  <c r="J82" i="3"/>
  <c r="B75" i="3"/>
  <c r="C53" i="3"/>
  <c r="B84" i="3"/>
  <c r="F80" i="3"/>
  <c r="F66" i="3"/>
  <c r="F45" i="3"/>
  <c r="M42" i="3"/>
  <c r="J35" i="3"/>
  <c r="F47" i="3"/>
  <c r="J62" i="3"/>
  <c r="M40" i="3"/>
  <c r="C38" i="3"/>
  <c r="E37" i="3"/>
  <c r="G49" i="3"/>
  <c r="J84" i="3"/>
  <c r="C40" i="3"/>
  <c r="L38" i="3"/>
  <c r="J44" i="3"/>
  <c r="F50" i="3"/>
  <c r="M46" i="3"/>
  <c r="C48" i="3"/>
  <c r="L45" i="3"/>
  <c r="M10" i="3"/>
  <c r="M12" i="3"/>
  <c r="E16" i="3"/>
  <c r="M25" i="3"/>
  <c r="D19" i="3"/>
  <c r="F24" i="3"/>
  <c r="C14" i="3"/>
  <c r="L18" i="3"/>
  <c r="L12" i="3"/>
  <c r="F16" i="3"/>
  <c r="M28" i="3"/>
  <c r="J11" i="3"/>
  <c r="G26" i="3"/>
  <c r="C16" i="3"/>
  <c r="J25" i="3"/>
  <c r="D12" i="3"/>
  <c r="M33" i="3"/>
  <c r="M21" i="3"/>
  <c r="J24" i="3"/>
  <c r="C26" i="3"/>
  <c r="E22" i="3"/>
  <c r="D31" i="3"/>
  <c r="E29" i="3"/>
  <c r="L29" i="3"/>
  <c r="B60" i="3"/>
  <c r="L47" i="3"/>
  <c r="M47" i="3"/>
  <c r="B89" i="3"/>
  <c r="B82" i="3"/>
  <c r="F67" i="3"/>
  <c r="D58" i="3"/>
  <c r="D87" i="3"/>
  <c r="C79" i="3"/>
  <c r="C90" i="3"/>
  <c r="D80" i="3"/>
  <c r="E60" i="3"/>
  <c r="M87" i="3"/>
  <c r="J57" i="3"/>
  <c r="D94" i="3"/>
  <c r="B88" i="3"/>
  <c r="M85" i="3"/>
  <c r="F77" i="3"/>
  <c r="B57" i="3"/>
  <c r="D54" i="3"/>
  <c r="M82" i="3"/>
  <c r="F54" i="3"/>
  <c r="C58" i="3"/>
  <c r="C56" i="3"/>
  <c r="E82" i="3"/>
  <c r="D89" i="3"/>
  <c r="E94" i="3"/>
  <c r="E68" i="3"/>
  <c r="B78" i="3"/>
  <c r="J81" i="3"/>
  <c r="B70" i="3"/>
  <c r="J51" i="3"/>
  <c r="G77" i="3"/>
  <c r="B40" i="3"/>
  <c r="F60" i="3"/>
  <c r="B10" i="3"/>
  <c r="C77" i="3"/>
  <c r="M55" i="3"/>
  <c r="E72" i="3"/>
  <c r="L90" i="3"/>
  <c r="D66" i="3"/>
  <c r="B28" i="3"/>
  <c r="C88" i="3"/>
  <c r="J56" i="3"/>
  <c r="B86" i="3"/>
  <c r="B69" i="3"/>
  <c r="J89" i="3"/>
  <c r="D83" i="3"/>
  <c r="M80" i="3"/>
  <c r="M72" i="3"/>
  <c r="J94" i="3"/>
  <c r="E76" i="3"/>
  <c r="G45" i="3"/>
  <c r="L44" i="3"/>
  <c r="C36" i="3"/>
  <c r="C41" i="3"/>
  <c r="D43" i="3"/>
  <c r="M38" i="3"/>
  <c r="C49" i="3"/>
  <c r="L72" i="3"/>
  <c r="G42" i="3"/>
  <c r="F41" i="3"/>
  <c r="J36" i="3"/>
  <c r="F46" i="3"/>
  <c r="F51" i="3"/>
  <c r="C44" i="3"/>
  <c r="D40" i="3"/>
  <c r="G35" i="3"/>
  <c r="M41" i="3"/>
  <c r="F43" i="3"/>
  <c r="L37" i="3"/>
  <c r="J48" i="3"/>
  <c r="G47" i="3"/>
  <c r="M50" i="3"/>
  <c r="G43" i="3"/>
  <c r="J39" i="3"/>
  <c r="C47" i="3"/>
  <c r="M48" i="3"/>
  <c r="J58" i="3"/>
  <c r="J40" i="3"/>
  <c r="D48" i="3"/>
  <c r="E41" i="3"/>
  <c r="L48" i="3"/>
  <c r="E48" i="3"/>
  <c r="B111" i="3" l="1"/>
  <c r="M622" i="3"/>
  <c r="G624" i="3"/>
  <c r="E681" i="3"/>
  <c r="B627" i="3"/>
  <c r="J302" i="3"/>
  <c r="G465" i="3"/>
  <c r="B262" i="3"/>
  <c r="E236" i="3"/>
  <c r="M355" i="3"/>
  <c r="C664" i="3"/>
  <c r="M537" i="3"/>
  <c r="E297" i="3"/>
  <c r="E241" i="3"/>
  <c r="B190" i="3"/>
  <c r="J642" i="3"/>
  <c r="F347" i="3"/>
  <c r="M170" i="3"/>
  <c r="C233" i="3"/>
  <c r="M498" i="3"/>
  <c r="L625" i="3"/>
  <c r="D236" i="3"/>
  <c r="F602" i="3"/>
  <c r="C708" i="3"/>
  <c r="M208" i="3"/>
  <c r="C572" i="3"/>
  <c r="J208" i="3"/>
  <c r="J418" i="3"/>
  <c r="C578" i="3"/>
  <c r="F697" i="3"/>
  <c r="G310" i="3"/>
  <c r="B574" i="3"/>
  <c r="M174" i="3"/>
  <c r="M209" i="3"/>
  <c r="D301" i="3"/>
  <c r="F204" i="3"/>
  <c r="B209" i="3"/>
  <c r="E548" i="3"/>
  <c r="M306" i="3"/>
  <c r="E648" i="3"/>
  <c r="C496" i="3"/>
  <c r="G655" i="3"/>
  <c r="M370" i="3"/>
  <c r="F705" i="3"/>
  <c r="F245" i="3"/>
  <c r="M347" i="3"/>
  <c r="B608" i="3"/>
  <c r="L454" i="3"/>
  <c r="E451" i="3"/>
  <c r="M226" i="3"/>
  <c r="B238" i="3"/>
  <c r="B577" i="3"/>
  <c r="L579" i="3"/>
  <c r="D672" i="3"/>
  <c r="M696" i="3"/>
  <c r="M191" i="3"/>
  <c r="D337" i="3"/>
  <c r="G170" i="3"/>
  <c r="E637" i="3"/>
  <c r="E261" i="3"/>
  <c r="B329" i="3"/>
  <c r="E618" i="3"/>
  <c r="L208" i="3"/>
  <c r="L243" i="3"/>
  <c r="L327" i="3"/>
  <c r="B206" i="3"/>
  <c r="G512" i="3"/>
  <c r="E546" i="3"/>
  <c r="M616" i="3"/>
  <c r="G213" i="3"/>
  <c r="D707" i="3"/>
  <c r="F484" i="3"/>
  <c r="M235" i="3"/>
  <c r="B640" i="3"/>
  <c r="B677" i="3"/>
  <c r="G300" i="3"/>
  <c r="F548" i="3"/>
  <c r="L701" i="3"/>
  <c r="E569" i="3"/>
  <c r="D684" i="3"/>
  <c r="C278" i="3"/>
  <c r="C704" i="3"/>
  <c r="E521" i="3"/>
  <c r="G227" i="3"/>
  <c r="C183" i="3"/>
  <c r="J541" i="3"/>
  <c r="G604" i="3"/>
  <c r="L173" i="3"/>
  <c r="M187" i="3"/>
  <c r="C451" i="3"/>
  <c r="B330" i="3"/>
  <c r="D556" i="3"/>
  <c r="E194" i="3"/>
  <c r="B344" i="3"/>
  <c r="B511" i="3"/>
  <c r="L508" i="3"/>
  <c r="B290" i="3"/>
  <c r="M583" i="3"/>
  <c r="L226" i="3"/>
  <c r="B201" i="3"/>
  <c r="C136" i="3"/>
  <c r="M648" i="3"/>
  <c r="G221" i="3"/>
  <c r="B218" i="3"/>
  <c r="D700" i="3"/>
  <c r="F246" i="3"/>
  <c r="E523" i="3"/>
  <c r="L194" i="3"/>
  <c r="E171" i="3"/>
  <c r="F633" i="3"/>
  <c r="G676" i="3"/>
  <c r="F174" i="3"/>
  <c r="E198" i="3"/>
  <c r="L471" i="3"/>
  <c r="J285" i="3"/>
  <c r="M230" i="3"/>
  <c r="B531" i="3"/>
  <c r="B543" i="3"/>
  <c r="M436" i="3"/>
  <c r="F232" i="3"/>
  <c r="B571" i="3"/>
  <c r="C452" i="3"/>
  <c r="E514" i="3"/>
  <c r="F618" i="3"/>
  <c r="L267" i="3"/>
  <c r="E397" i="3"/>
  <c r="E362" i="3"/>
  <c r="E606" i="3"/>
  <c r="D520" i="3"/>
  <c r="F449" i="3"/>
  <c r="B243" i="3"/>
  <c r="L553" i="3"/>
  <c r="M326" i="3"/>
  <c r="C661" i="3"/>
  <c r="G631" i="3"/>
  <c r="F313" i="3"/>
  <c r="B276" i="3"/>
  <c r="M165" i="3"/>
  <c r="C609" i="3"/>
  <c r="L227" i="3"/>
  <c r="E671" i="3"/>
  <c r="G346" i="3"/>
  <c r="B553" i="3"/>
  <c r="G248" i="3"/>
  <c r="G270" i="3"/>
  <c r="M358" i="3"/>
  <c r="B507" i="3"/>
  <c r="J691" i="3"/>
  <c r="D205" i="3"/>
  <c r="J244" i="3"/>
  <c r="L256" i="3"/>
  <c r="G383" i="3"/>
  <c r="C230" i="3"/>
  <c r="C693" i="3"/>
  <c r="J301" i="3"/>
  <c r="B312" i="3"/>
  <c r="D127" i="3"/>
  <c r="B668" i="3"/>
  <c r="B288" i="3"/>
  <c r="M661" i="3"/>
  <c r="E465" i="3"/>
  <c r="D328" i="3"/>
  <c r="D490" i="3"/>
  <c r="E443" i="3"/>
  <c r="E280" i="3"/>
  <c r="B347" i="3"/>
  <c r="C565" i="3"/>
  <c r="G309" i="3"/>
  <c r="J344" i="3"/>
  <c r="M223" i="3"/>
  <c r="L283" i="3"/>
  <c r="E554" i="3"/>
  <c r="D320" i="3"/>
  <c r="D538" i="3"/>
  <c r="J698" i="3"/>
  <c r="M396" i="3"/>
  <c r="F234" i="3"/>
  <c r="G207" i="3"/>
  <c r="J343" i="3"/>
  <c r="M277" i="3"/>
  <c r="M517" i="3"/>
  <c r="M479" i="3"/>
  <c r="B343" i="3"/>
  <c r="L223" i="3"/>
  <c r="B318" i="3"/>
  <c r="M213" i="3"/>
  <c r="G224" i="3"/>
  <c r="M166" i="3"/>
  <c r="J497" i="3"/>
  <c r="J169" i="3"/>
  <c r="E314" i="3"/>
  <c r="B595" i="3"/>
  <c r="D652" i="3"/>
  <c r="B286" i="3"/>
  <c r="C697" i="3"/>
  <c r="G688" i="3"/>
  <c r="D537" i="3"/>
  <c r="F222" i="3"/>
  <c r="D646" i="3"/>
  <c r="D240" i="3"/>
  <c r="L216" i="3"/>
  <c r="G461" i="3"/>
  <c r="C611" i="3"/>
  <c r="J380" i="3"/>
  <c r="C181" i="3"/>
  <c r="D564" i="3"/>
  <c r="M669" i="3"/>
  <c r="C187" i="3"/>
  <c r="E691" i="3"/>
  <c r="M556" i="3"/>
  <c r="F195" i="3"/>
  <c r="J706" i="3"/>
  <c r="J406" i="3"/>
  <c r="C576" i="3"/>
  <c r="J547" i="3"/>
  <c r="F605" i="3"/>
  <c r="L190" i="3"/>
  <c r="D463" i="3"/>
  <c r="M599" i="3"/>
  <c r="J704" i="3"/>
  <c r="E677" i="3"/>
  <c r="G443" i="3"/>
  <c r="M638" i="3"/>
  <c r="G605" i="3"/>
  <c r="J346" i="3"/>
  <c r="D165" i="3"/>
  <c r="J176" i="3"/>
  <c r="D620" i="3"/>
  <c r="C190" i="3"/>
  <c r="E536" i="3"/>
  <c r="L409" i="3"/>
  <c r="G175" i="3"/>
  <c r="M211" i="3"/>
  <c r="E656" i="3"/>
  <c r="J190" i="3"/>
  <c r="G460" i="3"/>
  <c r="B204" i="3"/>
  <c r="J300" i="3"/>
  <c r="C277" i="3"/>
  <c r="F675" i="3"/>
  <c r="F286" i="3"/>
  <c r="D492" i="3"/>
  <c r="D662" i="3"/>
  <c r="B181" i="3"/>
  <c r="E294" i="3"/>
  <c r="F297" i="3"/>
  <c r="J583" i="3"/>
  <c r="E543" i="3"/>
  <c r="J570" i="3"/>
  <c r="E708" i="3"/>
  <c r="F280" i="3"/>
  <c r="L238" i="3"/>
  <c r="E177" i="3"/>
  <c r="L639" i="3"/>
  <c r="C583" i="3"/>
  <c r="B643" i="3"/>
  <c r="C276" i="3"/>
  <c r="C285" i="3"/>
  <c r="C238" i="3"/>
  <c r="C291" i="3"/>
  <c r="E102" i="3"/>
  <c r="E557" i="3"/>
  <c r="E272" i="3"/>
  <c r="D184" i="3"/>
  <c r="L215" i="3"/>
  <c r="M294" i="3"/>
  <c r="M650" i="3"/>
  <c r="E228" i="3"/>
  <c r="E488" i="3"/>
  <c r="F573" i="3"/>
  <c r="M270" i="3"/>
  <c r="C282" i="3"/>
  <c r="B223" i="3"/>
  <c r="F173" i="3"/>
  <c r="E624" i="3"/>
  <c r="B555" i="3"/>
  <c r="C673" i="3"/>
  <c r="D482" i="3"/>
  <c r="E220" i="3"/>
  <c r="D546" i="3"/>
  <c r="D638" i="3"/>
  <c r="J280" i="3"/>
  <c r="B653" i="3"/>
  <c r="L509" i="3"/>
  <c r="E505" i="3"/>
  <c r="J401" i="3"/>
  <c r="D535" i="3"/>
  <c r="B651" i="3"/>
  <c r="C201" i="3"/>
  <c r="D630" i="3"/>
  <c r="M464" i="3"/>
  <c r="B246" i="3"/>
  <c r="F301" i="3"/>
  <c r="M354" i="3"/>
  <c r="E473" i="3"/>
  <c r="M327" i="3"/>
  <c r="D570" i="3"/>
  <c r="J288" i="3"/>
  <c r="F514" i="3"/>
  <c r="D215" i="3"/>
  <c r="M265" i="3"/>
  <c r="E498" i="3"/>
  <c r="J477" i="3"/>
  <c r="F211" i="3"/>
  <c r="C587" i="3"/>
  <c r="M293" i="3"/>
  <c r="E669" i="3"/>
  <c r="L548" i="3"/>
  <c r="J203" i="3"/>
  <c r="E224" i="3"/>
  <c r="C204" i="3"/>
  <c r="E654" i="3"/>
  <c r="D273" i="3"/>
  <c r="E595" i="3"/>
  <c r="L702" i="3"/>
  <c r="B278" i="3"/>
  <c r="G595" i="3"/>
  <c r="F197" i="3"/>
  <c r="M222" i="3"/>
  <c r="E513" i="3"/>
  <c r="D690" i="3"/>
  <c r="C307" i="3"/>
  <c r="D375" i="3"/>
  <c r="M621" i="3"/>
  <c r="L642" i="3"/>
  <c r="D308" i="3"/>
  <c r="G467" i="3"/>
  <c r="L545" i="3"/>
  <c r="G505" i="3"/>
  <c r="L455" i="3"/>
  <c r="F580" i="3"/>
  <c r="L540" i="3"/>
  <c r="B589" i="3"/>
  <c r="M662" i="3"/>
  <c r="F706" i="3"/>
  <c r="G402" i="3"/>
  <c r="C494" i="3"/>
  <c r="G666" i="3"/>
  <c r="B658" i="3"/>
  <c r="E180" i="3"/>
  <c r="F288" i="3"/>
  <c r="M654" i="3"/>
  <c r="C526" i="3"/>
  <c r="G562" i="3"/>
  <c r="F549" i="3"/>
  <c r="G188" i="3"/>
  <c r="J690" i="3"/>
  <c r="C495" i="3"/>
  <c r="L606" i="3"/>
  <c r="E695" i="3"/>
  <c r="G230" i="3"/>
  <c r="B631" i="3"/>
  <c r="G541" i="3"/>
  <c r="J227" i="3"/>
  <c r="C178" i="3"/>
  <c r="B654" i="3"/>
  <c r="M499" i="3"/>
  <c r="E308" i="3"/>
  <c r="M295" i="3"/>
  <c r="M641" i="3"/>
  <c r="M659" i="3"/>
  <c r="B179" i="3"/>
  <c r="F369" i="3"/>
  <c r="J666" i="3"/>
  <c r="C228" i="3"/>
  <c r="E476" i="3"/>
  <c r="B185" i="3"/>
  <c r="C222" i="3"/>
  <c r="J621" i="3"/>
  <c r="D166" i="3"/>
  <c r="B575" i="3"/>
  <c r="F448" i="3"/>
  <c r="G579" i="3"/>
  <c r="D526" i="3"/>
  <c r="D626" i="3"/>
  <c r="L622" i="3"/>
  <c r="B213" i="3"/>
  <c r="M677" i="3"/>
  <c r="B545" i="3"/>
  <c r="D565" i="3"/>
  <c r="J177" i="3"/>
  <c r="L345" i="3"/>
  <c r="G267" i="3"/>
  <c r="L478" i="3"/>
  <c r="F596" i="3"/>
  <c r="J310" i="3"/>
  <c r="E704" i="3"/>
  <c r="G260" i="3"/>
  <c r="C437" i="3"/>
  <c r="J230" i="3"/>
  <c r="M655" i="3"/>
  <c r="D380" i="3"/>
  <c r="B188" i="3"/>
  <c r="G294" i="3"/>
  <c r="E211" i="3"/>
  <c r="C250" i="3"/>
  <c r="F510" i="3"/>
  <c r="M600" i="3"/>
  <c r="D221" i="3"/>
  <c r="B666" i="3"/>
  <c r="F598" i="3"/>
  <c r="B599" i="3"/>
  <c r="M182" i="3"/>
  <c r="E435" i="3"/>
  <c r="G529" i="3"/>
  <c r="G651" i="3"/>
  <c r="E205" i="3"/>
  <c r="D409" i="3"/>
  <c r="B661" i="3"/>
  <c r="G571" i="3"/>
  <c r="J697" i="3"/>
  <c r="D412" i="3"/>
  <c r="D257" i="3"/>
  <c r="C627" i="3"/>
  <c r="E215" i="3"/>
  <c r="D223" i="3"/>
  <c r="D654" i="3"/>
  <c r="C681" i="3"/>
  <c r="C546" i="3"/>
  <c r="J611" i="3"/>
  <c r="M186" i="3"/>
  <c r="M181" i="3"/>
  <c r="L615" i="3"/>
  <c r="G340" i="3"/>
  <c r="J342" i="3"/>
  <c r="L251" i="3"/>
  <c r="C543" i="3"/>
  <c r="C435" i="3"/>
  <c r="L487" i="3"/>
  <c r="C321" i="3"/>
  <c r="C274" i="3"/>
  <c r="L629" i="3"/>
  <c r="F186" i="3"/>
  <c r="C426" i="3"/>
  <c r="C234" i="3"/>
  <c r="E251" i="3"/>
  <c r="D256" i="3"/>
  <c r="J631" i="3"/>
  <c r="C555" i="3"/>
  <c r="E390" i="3"/>
  <c r="B539" i="3"/>
  <c r="B637" i="3"/>
  <c r="L678" i="3"/>
  <c r="F680" i="3"/>
  <c r="F623" i="3"/>
  <c r="M587" i="3"/>
  <c r="D612" i="3"/>
  <c r="F696" i="3"/>
  <c r="E707" i="3"/>
  <c r="E414" i="3"/>
  <c r="C647" i="3"/>
  <c r="C613" i="3"/>
  <c r="C670" i="3"/>
  <c r="E609" i="3"/>
  <c r="L626" i="3"/>
  <c r="E653" i="3"/>
  <c r="D656" i="3"/>
  <c r="E321" i="3"/>
  <c r="J652" i="3"/>
  <c r="F165" i="3"/>
  <c r="C552" i="3"/>
  <c r="F619" i="3"/>
  <c r="L706" i="3"/>
  <c r="D169" i="3"/>
  <c r="D220" i="3"/>
  <c r="M519" i="3"/>
  <c r="B205" i="3"/>
  <c r="C658" i="3"/>
  <c r="L301" i="3"/>
  <c r="B184" i="3"/>
  <c r="M241" i="3"/>
  <c r="M700" i="3"/>
  <c r="M678" i="3"/>
  <c r="E188" i="3"/>
  <c r="E262" i="3"/>
  <c r="G698" i="3"/>
  <c r="L604" i="3"/>
  <c r="M343" i="3"/>
  <c r="B183" i="3"/>
  <c r="C292" i="3"/>
  <c r="M433" i="3"/>
  <c r="B198" i="3"/>
  <c r="C588" i="3"/>
  <c r="M505" i="3"/>
  <c r="E494" i="3"/>
  <c r="F175" i="3"/>
  <c r="G445" i="3"/>
  <c r="F210" i="3"/>
  <c r="J660" i="3"/>
  <c r="D633" i="3"/>
  <c r="J472" i="3"/>
  <c r="D276" i="3"/>
  <c r="E388" i="3"/>
  <c r="L328" i="3"/>
  <c r="J540" i="3"/>
  <c r="J579" i="3"/>
  <c r="G613" i="3"/>
  <c r="J179" i="3"/>
  <c r="G679" i="3"/>
  <c r="M515" i="3"/>
  <c r="L561" i="3"/>
  <c r="G533" i="3"/>
  <c r="B240" i="3"/>
  <c r="G204" i="3"/>
  <c r="D560" i="3"/>
  <c r="G513" i="3"/>
  <c r="C527" i="3"/>
  <c r="C622" i="3"/>
  <c r="M560" i="3"/>
  <c r="E219" i="3"/>
  <c r="G685" i="3"/>
  <c r="F589" i="3"/>
  <c r="G380" i="3"/>
  <c r="B282" i="3"/>
  <c r="F170" i="3"/>
  <c r="F434" i="3"/>
  <c r="D644" i="3"/>
  <c r="C650" i="3"/>
  <c r="G647" i="3"/>
  <c r="C677" i="3"/>
  <c r="E311" i="3"/>
  <c r="J236" i="3"/>
  <c r="C566" i="3"/>
  <c r="B586" i="3"/>
  <c r="D464" i="3"/>
  <c r="L218" i="3"/>
  <c r="G642" i="3"/>
  <c r="L474" i="3"/>
  <c r="F315" i="3"/>
  <c r="D181" i="3"/>
  <c r="C567" i="3"/>
  <c r="F611" i="3"/>
  <c r="D618" i="3"/>
  <c r="J674" i="3"/>
  <c r="J202" i="3"/>
  <c r="G203" i="3"/>
  <c r="B259" i="3"/>
  <c r="L350" i="3"/>
  <c r="C645" i="3"/>
  <c r="F698" i="3"/>
  <c r="C500" i="3"/>
  <c r="B425" i="3"/>
  <c r="L649" i="3"/>
  <c r="B500" i="3"/>
  <c r="J394" i="3"/>
  <c r="M481" i="3"/>
  <c r="D333" i="3"/>
  <c r="D325" i="3"/>
  <c r="F469" i="3"/>
  <c r="B578" i="3"/>
  <c r="L279" i="3"/>
  <c r="D204" i="3"/>
  <c r="B272" i="3"/>
  <c r="D628" i="3"/>
  <c r="B491" i="3"/>
  <c r="J544" i="3"/>
  <c r="J608" i="3"/>
  <c r="B478" i="3"/>
  <c r="L665" i="3"/>
  <c r="C505" i="3"/>
  <c r="J669" i="3"/>
  <c r="D234" i="3"/>
  <c r="L181" i="3"/>
  <c r="C269" i="3"/>
  <c r="E225" i="3"/>
  <c r="D313" i="3"/>
  <c r="J290" i="3"/>
  <c r="L557" i="3"/>
  <c r="M629" i="3"/>
  <c r="C221" i="3"/>
  <c r="D183" i="3"/>
  <c r="M305" i="3"/>
  <c r="M624" i="3"/>
  <c r="B462" i="3"/>
  <c r="B695" i="3"/>
  <c r="E440" i="3"/>
  <c r="C352" i="3"/>
  <c r="E622" i="3"/>
  <c r="L534" i="3"/>
  <c r="J685" i="3"/>
  <c r="B413" i="3"/>
  <c r="G165" i="3"/>
  <c r="G678" i="3"/>
  <c r="C193" i="3"/>
  <c r="B200" i="3"/>
  <c r="M685" i="3"/>
  <c r="B708" i="3"/>
  <c r="B170" i="3"/>
  <c r="B232" i="3"/>
  <c r="F664" i="3"/>
  <c r="J253" i="3"/>
  <c r="J483" i="3"/>
  <c r="B339" i="3"/>
  <c r="F308" i="3"/>
  <c r="F692" i="3"/>
  <c r="L577" i="3"/>
  <c r="B552" i="3"/>
  <c r="B559" i="3"/>
  <c r="F481" i="3"/>
  <c r="G652" i="3"/>
  <c r="B360" i="3"/>
  <c r="G172" i="3"/>
  <c r="C490" i="3"/>
  <c r="M273" i="3"/>
  <c r="D259" i="3"/>
  <c r="F208" i="3"/>
  <c r="B249" i="3"/>
  <c r="M501" i="3"/>
  <c r="J226" i="3"/>
  <c r="D185" i="3"/>
  <c r="L310" i="3"/>
  <c r="D281" i="3"/>
  <c r="F609" i="3"/>
  <c r="L259" i="3"/>
  <c r="J351" i="3"/>
  <c r="C533" i="3"/>
  <c r="E667" i="3"/>
  <c r="J555" i="3"/>
  <c r="L522" i="3"/>
  <c r="M287" i="3"/>
  <c r="J400" i="3"/>
  <c r="F566" i="3"/>
  <c r="J634" i="3"/>
  <c r="L531" i="3"/>
  <c r="M647" i="3"/>
  <c r="G293" i="3"/>
  <c r="J601" i="3"/>
  <c r="F627" i="3"/>
  <c r="B610" i="3"/>
  <c r="B615" i="3"/>
  <c r="E706" i="3"/>
  <c r="J610" i="3"/>
  <c r="D658" i="3"/>
  <c r="C520" i="3"/>
  <c r="E495" i="3"/>
  <c r="G683" i="3"/>
  <c r="D200" i="3"/>
  <c r="J434" i="3"/>
  <c r="J214" i="3"/>
  <c r="G673" i="3"/>
  <c r="M633" i="3"/>
  <c r="M704" i="3"/>
  <c r="F274" i="3"/>
  <c r="B331" i="3"/>
  <c r="L250" i="3"/>
  <c r="M221" i="3"/>
  <c r="C265" i="3"/>
  <c r="L360" i="3"/>
  <c r="J535" i="3"/>
  <c r="J549" i="3"/>
  <c r="D601" i="3"/>
  <c r="E355" i="3"/>
  <c r="E176" i="3"/>
  <c r="L348" i="3"/>
  <c r="F630" i="3"/>
  <c r="D631" i="3"/>
  <c r="C198" i="3"/>
  <c r="E701" i="3"/>
  <c r="L555" i="3"/>
  <c r="L475" i="3"/>
  <c r="F169" i="3"/>
  <c r="J171" i="3"/>
  <c r="L214" i="3"/>
  <c r="D323" i="3"/>
  <c r="B293" i="3"/>
  <c r="D275" i="3"/>
  <c r="M259" i="3"/>
  <c r="G664" i="3"/>
  <c r="F686" i="3"/>
  <c r="E405" i="3"/>
  <c r="F645" i="3"/>
  <c r="E231" i="3"/>
  <c r="J291" i="3"/>
  <c r="E167" i="3"/>
  <c r="L705" i="3"/>
  <c r="M563" i="3"/>
  <c r="F214" i="3"/>
  <c r="J709" i="3"/>
  <c r="J174" i="3"/>
  <c r="D173" i="3"/>
  <c r="L183" i="3"/>
  <c r="D451" i="3"/>
  <c r="G274" i="3"/>
  <c r="L703" i="3"/>
  <c r="M489" i="3"/>
  <c r="L634" i="3"/>
  <c r="D599" i="3"/>
  <c r="F646" i="3"/>
  <c r="D216" i="3"/>
  <c r="M363" i="3"/>
  <c r="J593" i="3"/>
  <c r="E305" i="3"/>
  <c r="G643" i="3"/>
  <c r="L184" i="3"/>
  <c r="D673" i="3"/>
  <c r="L493" i="3"/>
  <c r="J185" i="3"/>
  <c r="B193" i="3"/>
  <c r="M341" i="3"/>
  <c r="J187" i="3"/>
  <c r="L620" i="3"/>
  <c r="D378" i="3"/>
  <c r="F205" i="3"/>
  <c r="D596" i="3"/>
  <c r="G702" i="3"/>
  <c r="J332" i="3"/>
  <c r="M184" i="3"/>
  <c r="G616" i="3"/>
  <c r="E683" i="3"/>
  <c r="E190" i="3"/>
  <c r="L363" i="3"/>
  <c r="D650" i="3"/>
  <c r="F203" i="3"/>
  <c r="B277" i="3"/>
  <c r="E636" i="3"/>
  <c r="G586" i="3"/>
  <c r="C522" i="3"/>
  <c r="L254" i="3"/>
  <c r="B536" i="3"/>
  <c r="E644" i="3"/>
  <c r="L440" i="3"/>
  <c r="J528" i="3"/>
  <c r="B703" i="3"/>
  <c r="E257" i="3"/>
  <c r="L198" i="3"/>
  <c r="J633" i="3"/>
  <c r="D574" i="3"/>
  <c r="M446" i="3"/>
  <c r="D593" i="3"/>
  <c r="F574" i="3"/>
  <c r="B580" i="3"/>
  <c r="E404" i="3"/>
  <c r="F354" i="3"/>
  <c r="D606" i="3"/>
  <c r="E491" i="3"/>
  <c r="B701" i="3"/>
  <c r="G333" i="3"/>
  <c r="E223" i="3"/>
  <c r="G258" i="3"/>
  <c r="M167" i="3"/>
  <c r="D545" i="3"/>
  <c r="E222" i="3"/>
  <c r="C179" i="3"/>
  <c r="C283" i="3"/>
  <c r="F330" i="3"/>
  <c r="C680" i="3"/>
  <c r="D294" i="3"/>
  <c r="G238" i="3"/>
  <c r="E298" i="3"/>
  <c r="E585" i="3"/>
  <c r="E589" i="3"/>
  <c r="M535" i="3"/>
  <c r="B591" i="3"/>
  <c r="F461" i="3"/>
  <c r="D444" i="3"/>
  <c r="L675" i="3"/>
  <c r="J476" i="3"/>
  <c r="F452" i="3"/>
  <c r="E560" i="3"/>
  <c r="J452" i="3"/>
  <c r="F606" i="3"/>
  <c r="E487" i="3"/>
  <c r="L211" i="3"/>
  <c r="G621" i="3"/>
  <c r="B618" i="3"/>
  <c r="D282" i="3"/>
  <c r="M178" i="3"/>
  <c r="D267" i="3"/>
  <c r="D198" i="3"/>
  <c r="J182" i="3"/>
  <c r="L587" i="3"/>
  <c r="C511" i="3"/>
  <c r="E661" i="3"/>
  <c r="C642" i="3"/>
  <c r="F690" i="3"/>
  <c r="D197" i="3"/>
  <c r="D706" i="3"/>
  <c r="J636" i="3"/>
  <c r="M214" i="3"/>
  <c r="C335" i="3"/>
  <c r="J284" i="3"/>
  <c r="M255" i="3"/>
  <c r="B264" i="3"/>
  <c r="J250" i="3"/>
  <c r="G628" i="3"/>
  <c r="G490" i="3"/>
  <c r="C621" i="3"/>
  <c r="M495" i="3"/>
  <c r="C523" i="3"/>
  <c r="L203" i="3"/>
  <c r="C509" i="3"/>
  <c r="M229" i="3"/>
  <c r="L338" i="3"/>
  <c r="D178" i="3"/>
  <c r="J248" i="3"/>
  <c r="D448" i="3"/>
  <c r="L261" i="3"/>
  <c r="G500" i="3"/>
  <c r="B600" i="3"/>
  <c r="L229" i="3"/>
  <c r="D232" i="3"/>
  <c r="C607" i="3"/>
  <c r="D573" i="3"/>
  <c r="G695" i="3"/>
  <c r="L709" i="3"/>
  <c r="L375" i="3"/>
  <c r="G244" i="3"/>
  <c r="B514" i="3"/>
  <c r="D635" i="3"/>
  <c r="L246" i="3"/>
  <c r="C186" i="3"/>
  <c r="M442" i="3"/>
  <c r="F682" i="3"/>
  <c r="M692" i="3"/>
  <c r="D645" i="3"/>
  <c r="B216" i="3"/>
  <c r="B702" i="3"/>
  <c r="M561" i="3"/>
  <c r="M521" i="3"/>
  <c r="B590" i="3"/>
  <c r="E649" i="3"/>
  <c r="D453" i="3"/>
  <c r="D629" i="3"/>
  <c r="C559" i="3"/>
  <c r="E562" i="3"/>
  <c r="F172" i="3"/>
  <c r="B544" i="3"/>
  <c r="J651" i="3"/>
  <c r="B501" i="3"/>
  <c r="E664" i="3"/>
  <c r="B513" i="3"/>
  <c r="G219" i="3"/>
  <c r="M441" i="3"/>
  <c r="M559" i="3"/>
  <c r="B300" i="3"/>
  <c r="E304" i="3"/>
  <c r="B657" i="3"/>
  <c r="M562" i="3"/>
  <c r="J505" i="3"/>
  <c r="E265" i="3"/>
  <c r="D623" i="3"/>
  <c r="M623" i="3"/>
  <c r="C236" i="3"/>
  <c r="L188" i="3"/>
  <c r="F581" i="3"/>
  <c r="G530" i="3"/>
  <c r="F409" i="3"/>
  <c r="L317" i="3"/>
  <c r="L252" i="3"/>
  <c r="C603" i="3"/>
  <c r="G593" i="3"/>
  <c r="B308" i="3"/>
  <c r="G178" i="3"/>
  <c r="J189" i="3"/>
  <c r="J282" i="3"/>
  <c r="M219" i="3"/>
  <c r="D653" i="3"/>
  <c r="L511" i="3"/>
  <c r="M707" i="3"/>
  <c r="F224" i="3"/>
  <c r="D274" i="3"/>
  <c r="D277" i="3"/>
  <c r="B324" i="3"/>
  <c r="E444" i="3"/>
  <c r="C573" i="3"/>
  <c r="M681" i="3"/>
  <c r="D647" i="3"/>
  <c r="M480" i="3"/>
  <c r="E209" i="3"/>
  <c r="L516" i="3"/>
  <c r="E266" i="3"/>
  <c r="M298" i="3"/>
  <c r="E207" i="3"/>
  <c r="C184" i="3"/>
  <c r="M539" i="3"/>
  <c r="B333" i="3"/>
  <c r="G268" i="3"/>
  <c r="J644" i="3"/>
  <c r="L575" i="3"/>
  <c r="L499" i="3"/>
  <c r="C592" i="3"/>
  <c r="F424" i="3"/>
  <c r="M242" i="3"/>
  <c r="E247" i="3"/>
  <c r="G549" i="3"/>
  <c r="F192" i="3"/>
  <c r="L525" i="3"/>
  <c r="D175" i="3"/>
  <c r="B222" i="3"/>
  <c r="M551" i="3"/>
  <c r="L264" i="3"/>
  <c r="F302" i="3"/>
  <c r="M531" i="3"/>
  <c r="E635" i="3"/>
  <c r="D513" i="3"/>
  <c r="C640" i="3"/>
  <c r="C458" i="3"/>
  <c r="M606" i="3"/>
  <c r="C672" i="3"/>
  <c r="F318" i="3"/>
  <c r="E233" i="3"/>
  <c r="D675" i="3"/>
  <c r="D617" i="3"/>
  <c r="C634" i="3"/>
  <c r="B401" i="3"/>
  <c r="J266" i="3"/>
  <c r="B194" i="3"/>
  <c r="C633" i="3"/>
  <c r="M371" i="3"/>
  <c r="D316" i="3"/>
  <c r="J337" i="3"/>
  <c r="G181" i="3"/>
  <c r="C430" i="3"/>
  <c r="G563" i="3"/>
  <c r="D172" i="3"/>
  <c r="E208" i="3"/>
  <c r="B226" i="3"/>
  <c r="M210" i="3"/>
  <c r="J645" i="3"/>
  <c r="M172" i="3"/>
  <c r="E240" i="3"/>
  <c r="L207" i="3"/>
  <c r="E238" i="3"/>
  <c r="C591" i="3"/>
  <c r="D477" i="3"/>
  <c r="F553" i="3"/>
  <c r="J358" i="3"/>
  <c r="B670" i="3"/>
  <c r="J379" i="3"/>
  <c r="J361" i="3"/>
  <c r="F666" i="3"/>
  <c r="L551" i="3"/>
  <c r="E549" i="3"/>
  <c r="J166" i="3"/>
  <c r="B626" i="3"/>
  <c r="L563" i="3"/>
  <c r="C608" i="3"/>
  <c r="E573" i="3"/>
  <c r="D239" i="3"/>
  <c r="M545" i="3"/>
  <c r="J658" i="3"/>
  <c r="J662" i="3"/>
  <c r="F283" i="3"/>
  <c r="B336" i="3"/>
  <c r="F275" i="3"/>
  <c r="M198" i="3"/>
  <c r="D454" i="3"/>
  <c r="J592" i="3"/>
  <c r="G668" i="3"/>
  <c r="F268" i="3"/>
  <c r="B683" i="3"/>
  <c r="J211" i="3"/>
  <c r="D211" i="3"/>
  <c r="C220" i="3"/>
  <c r="G622" i="3"/>
  <c r="J588" i="3"/>
  <c r="M389" i="3"/>
  <c r="B352" i="3"/>
  <c r="M193" i="3"/>
  <c r="F659" i="3"/>
  <c r="G671" i="3"/>
  <c r="J274" i="3"/>
  <c r="F185" i="3"/>
  <c r="C595" i="3"/>
  <c r="F637" i="3"/>
  <c r="J467" i="3"/>
  <c r="B303" i="3"/>
  <c r="G663" i="3"/>
  <c r="D268" i="3"/>
  <c r="L177" i="3"/>
  <c r="E450" i="3"/>
  <c r="C224" i="3"/>
  <c r="G321" i="3"/>
  <c r="C493" i="3"/>
  <c r="B625" i="3"/>
  <c r="G677" i="3"/>
  <c r="D266" i="3"/>
  <c r="J273" i="3"/>
  <c r="G173" i="3"/>
  <c r="D692" i="3"/>
  <c r="B495" i="3"/>
  <c r="D334" i="3"/>
  <c r="C167" i="3"/>
  <c r="D326" i="3"/>
  <c r="M493" i="3"/>
  <c r="D258" i="3"/>
  <c r="M315" i="3"/>
  <c r="C261" i="3"/>
  <c r="L192" i="3"/>
  <c r="E271" i="3"/>
  <c r="D534" i="3"/>
  <c r="D429" i="3"/>
  <c r="L676" i="3"/>
  <c r="F532" i="3"/>
  <c r="C188" i="3"/>
  <c r="M205" i="3"/>
  <c r="M706" i="3"/>
  <c r="B348" i="3"/>
  <c r="G517" i="3"/>
  <c r="E612" i="3"/>
  <c r="D195" i="3"/>
  <c r="F167" i="3"/>
  <c r="E690" i="3"/>
  <c r="M195" i="3"/>
  <c r="F322" i="3"/>
  <c r="J265" i="3"/>
  <c r="C367" i="3"/>
  <c r="F335" i="3"/>
  <c r="C254" i="3"/>
  <c r="G374" i="3"/>
  <c r="C571" i="3"/>
  <c r="L696" i="3"/>
  <c r="F641" i="3"/>
  <c r="C293" i="3"/>
  <c r="G551" i="3"/>
  <c r="D615" i="3"/>
  <c r="J193" i="3"/>
  <c r="G216" i="3"/>
  <c r="D670" i="3"/>
  <c r="D705" i="3"/>
  <c r="J500" i="3"/>
  <c r="J632" i="3"/>
  <c r="C252" i="3"/>
  <c r="J700" i="3"/>
  <c r="B168" i="3"/>
  <c r="L391" i="3"/>
  <c r="B484" i="3"/>
  <c r="L294" i="3"/>
  <c r="G237" i="3"/>
  <c r="J376" i="3"/>
  <c r="M528" i="3"/>
  <c r="J682" i="3"/>
  <c r="F542" i="3"/>
  <c r="B688" i="3"/>
  <c r="M674" i="3"/>
  <c r="C206" i="3"/>
  <c r="B700" i="3"/>
  <c r="D180" i="3"/>
  <c r="C256" i="3"/>
  <c r="D196" i="3"/>
  <c r="J622" i="3"/>
  <c r="F631" i="3"/>
  <c r="B438" i="3"/>
  <c r="L655" i="3"/>
  <c r="M397" i="3"/>
  <c r="L663" i="3"/>
  <c r="E230" i="3"/>
  <c r="F225" i="3"/>
  <c r="F540" i="3"/>
  <c r="B219" i="3"/>
  <c r="F708" i="3"/>
  <c r="J650" i="3"/>
  <c r="E178" i="3"/>
  <c r="J311" i="3"/>
  <c r="M686" i="3"/>
  <c r="L349" i="3"/>
  <c r="C270" i="3"/>
  <c r="E625" i="3"/>
  <c r="E325" i="3"/>
  <c r="F588" i="3"/>
  <c r="D346" i="3"/>
  <c r="D691" i="3"/>
  <c r="F640" i="3"/>
  <c r="G520" i="3"/>
  <c r="G617" i="3"/>
  <c r="E639" i="3"/>
  <c r="G206" i="3"/>
  <c r="J696" i="3"/>
  <c r="G620" i="3"/>
  <c r="G614" i="3"/>
  <c r="C226" i="3"/>
  <c r="E647" i="3"/>
  <c r="E519" i="3"/>
  <c r="G210" i="3"/>
  <c r="L199" i="3"/>
  <c r="M220" i="3"/>
  <c r="F194" i="3"/>
  <c r="C688" i="3"/>
  <c r="M227" i="3"/>
  <c r="E666" i="3"/>
  <c r="F256" i="3"/>
  <c r="E200" i="3"/>
  <c r="M557" i="3"/>
  <c r="D481" i="3"/>
  <c r="B187" i="3"/>
  <c r="F243" i="3"/>
  <c r="J511" i="3"/>
  <c r="D678" i="3"/>
  <c r="D318" i="3"/>
  <c r="L201" i="3"/>
  <c r="E218" i="3"/>
  <c r="J512" i="3"/>
  <c r="D555" i="3"/>
  <c r="E210" i="3"/>
  <c r="E597" i="3"/>
  <c r="J456" i="3"/>
  <c r="B632" i="3"/>
  <c r="L543" i="3"/>
  <c r="L491" i="3"/>
  <c r="G528" i="3"/>
  <c r="L228" i="3"/>
  <c r="E197" i="3"/>
  <c r="C616" i="3"/>
  <c r="J673" i="3"/>
  <c r="M589" i="3"/>
  <c r="C623" i="3"/>
  <c r="M183" i="3"/>
  <c r="F643" i="3"/>
  <c r="C532" i="3"/>
  <c r="D186" i="3"/>
  <c r="L684" i="3"/>
  <c r="M544" i="3"/>
  <c r="G618" i="3"/>
  <c r="F272" i="3"/>
  <c r="M225" i="3"/>
  <c r="L586" i="3"/>
  <c r="G212" i="3"/>
  <c r="M592" i="3"/>
  <c r="B681" i="3"/>
  <c r="J183" i="3"/>
  <c r="M588" i="3"/>
  <c r="J624" i="3"/>
  <c r="B220" i="3"/>
  <c r="M439" i="3"/>
  <c r="C263" i="3"/>
  <c r="D345" i="3"/>
  <c r="C298" i="3"/>
  <c r="M252" i="3"/>
  <c r="L306" i="3"/>
  <c r="L708" i="3"/>
  <c r="F595" i="3"/>
  <c r="B617" i="3"/>
  <c r="C604" i="3"/>
  <c r="F228" i="3"/>
  <c r="L330" i="3"/>
  <c r="F669" i="3"/>
  <c r="C461" i="3"/>
  <c r="J510" i="3"/>
  <c r="M261" i="3"/>
  <c r="M536" i="3"/>
  <c r="D505" i="3"/>
  <c r="C305" i="3"/>
  <c r="F306" i="3"/>
  <c r="C598" i="3"/>
  <c r="G540" i="3"/>
  <c r="F625" i="3"/>
  <c r="E250" i="3"/>
  <c r="L582" i="3"/>
  <c r="G672" i="3"/>
  <c r="D349" i="3"/>
  <c r="C194" i="3"/>
  <c r="L463" i="3"/>
  <c r="L289" i="3"/>
  <c r="M567" i="3"/>
  <c r="B473" i="3"/>
  <c r="L255" i="3"/>
  <c r="E291" i="3"/>
  <c r="L293" i="3"/>
  <c r="E489" i="3"/>
  <c r="C685" i="3"/>
  <c r="C579" i="3"/>
  <c r="C245" i="3"/>
  <c r="L205" i="3"/>
  <c r="E531" i="3"/>
  <c r="E678" i="3"/>
  <c r="F303" i="3"/>
  <c r="G288" i="3"/>
  <c r="D177" i="3"/>
  <c r="C630" i="3"/>
  <c r="M218" i="3"/>
  <c r="L239" i="3"/>
  <c r="C343" i="3"/>
  <c r="D604" i="3"/>
  <c r="J664" i="3"/>
  <c r="D306" i="3"/>
  <c r="B341" i="3"/>
  <c r="B519" i="3"/>
  <c r="C690" i="3"/>
  <c r="B698" i="3"/>
  <c r="G658" i="3"/>
  <c r="D708" i="3"/>
  <c r="L519" i="3"/>
  <c r="D416" i="3"/>
  <c r="M653" i="3"/>
  <c r="G699" i="3"/>
  <c r="L651" i="3"/>
  <c r="B458" i="3"/>
  <c r="G286" i="3"/>
  <c r="G491" i="3"/>
  <c r="B233" i="3"/>
  <c r="M291" i="3"/>
  <c r="J609" i="3"/>
  <c r="C271" i="3"/>
  <c r="B660" i="3"/>
  <c r="J198" i="3"/>
  <c r="F344" i="3"/>
  <c r="M472" i="3"/>
  <c r="C692" i="3"/>
  <c r="L260" i="3"/>
  <c r="J553" i="3"/>
  <c r="B271" i="3"/>
  <c r="L271" i="3"/>
  <c r="E688" i="3"/>
  <c r="E561" i="3"/>
  <c r="C191" i="3"/>
  <c r="G466" i="3"/>
  <c r="E542" i="3"/>
  <c r="M570" i="3"/>
  <c r="C629" i="3"/>
  <c r="J564" i="3"/>
  <c r="J561" i="3"/>
  <c r="C239" i="3"/>
  <c r="M175" i="3"/>
  <c r="E496" i="3"/>
  <c r="C635" i="3"/>
  <c r="J571" i="3"/>
  <c r="M240" i="3"/>
  <c r="L313" i="3"/>
  <c r="F709" i="3"/>
  <c r="L683" i="3"/>
  <c r="D191" i="3"/>
  <c r="F188" i="3"/>
  <c r="J643" i="3"/>
  <c r="E434" i="3"/>
  <c r="G295" i="3"/>
  <c r="C649" i="3"/>
  <c r="B606" i="3"/>
  <c r="L281" i="3"/>
  <c r="L217" i="3"/>
  <c r="D230" i="3"/>
  <c r="G525" i="3"/>
  <c r="J320" i="3"/>
  <c r="F325" i="3"/>
  <c r="B628" i="3"/>
  <c r="D290" i="3"/>
  <c r="E202" i="3"/>
  <c r="B237" i="3"/>
  <c r="M614" i="3"/>
  <c r="M529" i="3"/>
  <c r="M212" i="3"/>
  <c r="M262" i="3"/>
  <c r="D262" i="3"/>
  <c r="F422" i="3"/>
  <c r="M541" i="3"/>
  <c r="C657" i="3"/>
  <c r="C498" i="3"/>
  <c r="B561" i="3"/>
  <c r="G494" i="3"/>
  <c r="M520" i="3"/>
  <c r="B242" i="3"/>
  <c r="J243" i="3"/>
  <c r="J702" i="3"/>
  <c r="C244" i="3"/>
  <c r="E511" i="3"/>
  <c r="E581" i="3"/>
  <c r="D359" i="3"/>
  <c r="L591" i="3"/>
  <c r="L265" i="3"/>
  <c r="F183" i="3"/>
  <c r="B258" i="3"/>
  <c r="C339" i="3"/>
  <c r="J296" i="3"/>
  <c r="B463" i="3"/>
  <c r="E196" i="3"/>
  <c r="F704" i="3"/>
  <c r="B596" i="3"/>
  <c r="E395" i="3"/>
  <c r="J575" i="3"/>
  <c r="L648" i="3"/>
  <c r="L601" i="3"/>
  <c r="F668" i="3"/>
  <c r="F616" i="3"/>
  <c r="F498" i="3"/>
  <c r="D179" i="3"/>
  <c r="E282" i="3"/>
  <c r="F289" i="3"/>
  <c r="F477" i="3"/>
  <c r="L660" i="3"/>
  <c r="L495" i="3"/>
  <c r="G190" i="3"/>
  <c r="B449" i="3"/>
  <c r="E629" i="3"/>
  <c r="B166" i="3"/>
  <c r="G211" i="3"/>
  <c r="F180" i="3"/>
  <c r="E662" i="3"/>
  <c r="F617" i="3"/>
  <c r="L605" i="3"/>
  <c r="E212" i="3"/>
  <c r="F500" i="3"/>
  <c r="G653" i="3"/>
  <c r="B699" i="3"/>
  <c r="M470" i="3"/>
  <c r="E184" i="3"/>
  <c r="E510" i="3"/>
  <c r="F508" i="3"/>
  <c r="F679" i="3"/>
  <c r="B622" i="3"/>
  <c r="C323" i="3"/>
  <c r="F455" i="3"/>
  <c r="B197" i="3"/>
  <c r="L222" i="3"/>
  <c r="F285" i="3"/>
  <c r="E187" i="3"/>
  <c r="M652" i="3"/>
  <c r="F658" i="3"/>
  <c r="L618" i="3"/>
  <c r="J317" i="3"/>
  <c r="C674" i="3"/>
  <c r="D358" i="3"/>
  <c r="C521" i="3"/>
  <c r="D499" i="3"/>
  <c r="G703" i="3"/>
  <c r="L633" i="3"/>
  <c r="C211" i="3"/>
  <c r="B252" i="3"/>
  <c r="J663" i="3"/>
  <c r="C334" i="3"/>
  <c r="F592" i="3"/>
  <c r="F613" i="3"/>
  <c r="B195" i="3"/>
  <c r="L422" i="3"/>
  <c r="B248" i="3"/>
  <c r="J260" i="3"/>
  <c r="M673" i="3"/>
  <c r="J178" i="3"/>
  <c r="B529" i="3"/>
  <c r="E239" i="3"/>
  <c r="M316" i="3"/>
  <c r="C402" i="3"/>
  <c r="C170" i="3"/>
  <c r="B686" i="3"/>
  <c r="L326" i="3"/>
  <c r="L507" i="3"/>
  <c r="G245" i="3"/>
  <c r="M555" i="3"/>
  <c r="M632" i="3"/>
  <c r="D605" i="3"/>
  <c r="L232" i="3"/>
  <c r="B224" i="3"/>
  <c r="L619" i="3"/>
  <c r="M676" i="3"/>
  <c r="F525" i="3"/>
  <c r="G192" i="3"/>
  <c r="B542" i="3"/>
  <c r="D625" i="3"/>
  <c r="J630" i="3"/>
  <c r="J627" i="3"/>
  <c r="F657" i="3"/>
  <c r="B557" i="3"/>
  <c r="L636" i="3"/>
  <c r="F601" i="3"/>
  <c r="J365" i="3"/>
  <c r="F517" i="3"/>
  <c r="B247" i="3"/>
  <c r="B470" i="3"/>
  <c r="J445" i="3"/>
  <c r="L614" i="3"/>
  <c r="J670" i="3"/>
  <c r="J506" i="3"/>
  <c r="F378" i="3"/>
  <c r="C177" i="3"/>
  <c r="E570" i="3"/>
  <c r="B175" i="3"/>
  <c r="B306" i="3"/>
  <c r="M257" i="3"/>
  <c r="L331" i="3"/>
  <c r="L230" i="3"/>
  <c r="E256" i="3"/>
  <c r="D621" i="3"/>
  <c r="E696" i="3"/>
  <c r="D688" i="3"/>
  <c r="L318" i="3"/>
  <c r="E633" i="3"/>
  <c r="E684" i="3"/>
  <c r="L527" i="3"/>
  <c r="G182" i="3"/>
  <c r="L689" i="3"/>
  <c r="F509" i="3"/>
  <c r="M510" i="3"/>
  <c r="E243" i="3"/>
  <c r="L202" i="3"/>
  <c r="L687" i="3"/>
  <c r="M664" i="3"/>
  <c r="M203" i="3"/>
  <c r="E607" i="3"/>
  <c r="C185" i="3"/>
  <c r="L221" i="3"/>
  <c r="G700" i="3"/>
  <c r="M239" i="3"/>
  <c r="B332" i="3"/>
  <c r="D209" i="3"/>
  <c r="M691" i="3"/>
  <c r="M636" i="3"/>
  <c r="G214" i="3"/>
  <c r="B245" i="3"/>
  <c r="C610" i="3"/>
  <c r="J307" i="3"/>
  <c r="C705" i="3"/>
  <c r="F399" i="3"/>
  <c r="B572" i="3"/>
  <c r="D676" i="3"/>
  <c r="D703" i="3"/>
  <c r="J491" i="3"/>
  <c r="J641" i="3"/>
  <c r="J688" i="3"/>
  <c r="J232" i="3"/>
  <c r="B518" i="3"/>
  <c r="F642" i="3"/>
  <c r="F239" i="3"/>
  <c r="G709" i="3"/>
  <c r="C563" i="3"/>
  <c r="C470" i="3"/>
  <c r="G195" i="3"/>
  <c r="D270" i="3"/>
  <c r="F651" i="3"/>
  <c r="D335" i="3"/>
  <c r="F515" i="3"/>
  <c r="J567" i="3"/>
  <c r="L682" i="3"/>
  <c r="D590" i="3"/>
  <c r="D338" i="3"/>
  <c r="D331" i="3"/>
  <c r="L693" i="3"/>
  <c r="M258" i="3"/>
  <c r="G670" i="3"/>
  <c r="L427" i="3"/>
  <c r="D696" i="3"/>
  <c r="F277" i="3"/>
  <c r="C195" i="3"/>
  <c r="C584" i="3"/>
  <c r="F404" i="3"/>
  <c r="G636" i="3"/>
  <c r="J322" i="3"/>
  <c r="E326" i="3"/>
  <c r="G209" i="3"/>
  <c r="J314" i="3"/>
  <c r="D679" i="3"/>
  <c r="M263" i="3"/>
  <c r="J705" i="3"/>
  <c r="J484" i="3"/>
  <c r="L287" i="3"/>
  <c r="E203" i="3"/>
  <c r="L624" i="3"/>
  <c r="C486" i="3"/>
  <c r="L166" i="3"/>
  <c r="B620" i="3"/>
  <c r="C169" i="3"/>
  <c r="D689" i="3"/>
  <c r="L538" i="3"/>
  <c r="E626" i="3"/>
  <c r="L172" i="3"/>
  <c r="B227" i="3"/>
  <c r="L677" i="3"/>
  <c r="L451" i="3"/>
  <c r="M177" i="3"/>
  <c r="E427" i="3"/>
  <c r="D272" i="3"/>
  <c r="J323" i="3"/>
  <c r="D278" i="3"/>
  <c r="G332" i="3"/>
  <c r="F287" i="3"/>
  <c r="C534" i="3"/>
  <c r="M238" i="3"/>
  <c r="F298" i="3"/>
  <c r="M243" i="3"/>
  <c r="J180" i="3"/>
  <c r="L593" i="3"/>
  <c r="J422" i="3"/>
  <c r="C173" i="3"/>
  <c r="M318" i="3"/>
  <c r="L342" i="3"/>
  <c r="D245" i="3"/>
  <c r="L599" i="3"/>
  <c r="J170" i="3"/>
  <c r="G193" i="3"/>
  <c r="E490" i="3"/>
  <c r="G266" i="3"/>
  <c r="J655" i="3"/>
  <c r="E699" i="3"/>
  <c r="J507" i="3"/>
  <c r="C665" i="3"/>
  <c r="E621" i="3"/>
  <c r="L209" i="3"/>
  <c r="G619" i="3"/>
  <c r="F665" i="3"/>
  <c r="C707" i="3"/>
  <c r="J679" i="3"/>
  <c r="M625" i="3"/>
  <c r="L539" i="3"/>
  <c r="D683" i="3"/>
  <c r="G640" i="3"/>
  <c r="B690" i="3"/>
  <c r="D588" i="3"/>
  <c r="E396" i="3"/>
  <c r="C199" i="3"/>
  <c r="G282" i="3"/>
  <c r="E170" i="3"/>
  <c r="B636" i="3"/>
  <c r="F321" i="3"/>
  <c r="C304" i="3"/>
  <c r="L666" i="3"/>
  <c r="M507" i="3"/>
  <c r="F196" i="3"/>
  <c r="J490" i="3"/>
  <c r="J341" i="3"/>
  <c r="B568" i="3"/>
  <c r="B424" i="3"/>
  <c r="J619" i="3"/>
  <c r="D289" i="3"/>
  <c r="F639" i="3"/>
  <c r="M593" i="3"/>
  <c r="D229" i="3"/>
  <c r="G522" i="3"/>
  <c r="D594" i="3"/>
  <c r="C660" i="3"/>
  <c r="F276" i="3"/>
  <c r="D667" i="3"/>
  <c r="G704" i="3"/>
  <c r="M683" i="3"/>
  <c r="M702" i="3"/>
  <c r="C652" i="3"/>
  <c r="M254" i="3"/>
  <c r="E603" i="3"/>
  <c r="L282" i="3"/>
  <c r="D473" i="3"/>
  <c r="B176" i="3"/>
  <c r="B639" i="3"/>
  <c r="B614" i="3"/>
  <c r="L656" i="3"/>
  <c r="E199" i="3"/>
  <c r="M438" i="3"/>
  <c r="J257" i="3"/>
  <c r="D227" i="3"/>
  <c r="D206" i="3"/>
  <c r="G398" i="3"/>
  <c r="F278" i="3"/>
  <c r="C174" i="3"/>
  <c r="L303" i="3"/>
  <c r="L483" i="3"/>
  <c r="D539" i="3"/>
  <c r="G331" i="3"/>
  <c r="C300" i="3"/>
  <c r="C347" i="3"/>
  <c r="C357" i="3"/>
  <c r="L630" i="3"/>
  <c r="G287" i="3"/>
  <c r="D247" i="3"/>
  <c r="L174" i="3"/>
  <c r="G646" i="3"/>
  <c r="L316" i="3"/>
  <c r="G581" i="3"/>
  <c r="F269" i="3"/>
  <c r="M312" i="3"/>
  <c r="G356" i="3"/>
  <c r="J455" i="3"/>
  <c r="F585" i="3"/>
  <c r="D210" i="3"/>
  <c r="G576" i="3"/>
  <c r="D510" i="3"/>
  <c r="G220" i="3"/>
  <c r="G304" i="3"/>
  <c r="J628" i="3"/>
  <c r="G547" i="3"/>
  <c r="M490" i="3"/>
  <c r="J558" i="3"/>
  <c r="F241" i="3"/>
  <c r="M577" i="3"/>
  <c r="L690" i="3"/>
  <c r="D682" i="3"/>
  <c r="D603" i="3"/>
  <c r="B569" i="3"/>
  <c r="L505" i="3"/>
  <c r="D660" i="3"/>
  <c r="B196" i="3"/>
  <c r="G223" i="3"/>
  <c r="E611" i="3"/>
  <c r="C165" i="3"/>
  <c r="G283" i="3"/>
  <c r="G675" i="3"/>
  <c r="J595" i="3"/>
  <c r="M605" i="3"/>
  <c r="C679" i="3"/>
  <c r="L603" i="3"/>
  <c r="E602" i="3"/>
  <c r="M248" i="3"/>
  <c r="E382" i="3"/>
  <c r="B567" i="3"/>
  <c r="B565" i="3"/>
  <c r="J681" i="3"/>
  <c r="G251" i="3"/>
  <c r="D529" i="3"/>
  <c r="M671" i="3"/>
  <c r="G279" i="3"/>
  <c r="D214" i="3"/>
  <c r="B502" i="3"/>
  <c r="D309" i="3"/>
  <c r="F621" i="3"/>
  <c r="M607" i="3"/>
  <c r="F571" i="3"/>
  <c r="G508" i="3"/>
  <c r="C639" i="3"/>
  <c r="C284" i="3"/>
  <c r="C689" i="3"/>
  <c r="F212" i="3"/>
  <c r="F521" i="3"/>
  <c r="J262" i="3"/>
  <c r="C612" i="3"/>
  <c r="D462" i="3"/>
  <c r="E492" i="3"/>
  <c r="F677" i="3"/>
  <c r="C312" i="3"/>
  <c r="B211" i="3"/>
  <c r="E269" i="3"/>
  <c r="D461" i="3"/>
  <c r="G252" i="3"/>
  <c r="J516" i="3"/>
  <c r="C267" i="3"/>
  <c r="D228" i="3"/>
  <c r="D664" i="3"/>
  <c r="C217" i="3"/>
  <c r="G381" i="3"/>
  <c r="J181" i="3"/>
  <c r="J235" i="3"/>
  <c r="M189" i="3"/>
  <c r="C219" i="3"/>
  <c r="F647" i="3"/>
  <c r="D567" i="3"/>
  <c r="L515" i="3"/>
  <c r="J312" i="3"/>
  <c r="D348" i="3"/>
  <c r="C218" i="3"/>
  <c r="L421" i="3"/>
  <c r="E672" i="3"/>
  <c r="M458" i="3"/>
  <c r="L187" i="3"/>
  <c r="B623" i="3"/>
  <c r="L178" i="3"/>
  <c r="J195" i="3"/>
  <c r="F656" i="3"/>
  <c r="J277" i="3"/>
  <c r="B583" i="3"/>
  <c r="C449" i="3"/>
  <c r="L445" i="3"/>
  <c r="C544" i="3"/>
  <c r="J223" i="3"/>
  <c r="E221" i="3"/>
  <c r="M658" i="3"/>
  <c r="G639" i="3"/>
  <c r="M362" i="3"/>
  <c r="C641" i="3"/>
  <c r="E565" i="3"/>
  <c r="L171" i="3"/>
  <c r="J331" i="3"/>
  <c r="B540" i="3"/>
  <c r="D193" i="3"/>
  <c r="M645" i="3"/>
  <c r="G180" i="3"/>
  <c r="L612" i="3"/>
  <c r="E285" i="3"/>
  <c r="F327" i="3"/>
  <c r="B671" i="3"/>
  <c r="L628" i="3"/>
  <c r="M642" i="3"/>
  <c r="J246" i="3"/>
  <c r="G259" i="3"/>
  <c r="M286" i="3"/>
  <c r="D586" i="3"/>
  <c r="C241" i="3"/>
  <c r="J599" i="3"/>
  <c r="L167" i="3"/>
  <c r="E185" i="3"/>
  <c r="L189" i="3"/>
  <c r="B556" i="3"/>
  <c r="C264" i="3"/>
  <c r="L556" i="3"/>
  <c r="G627" i="3"/>
  <c r="F307" i="3"/>
  <c r="M339" i="3"/>
  <c r="M508" i="3"/>
  <c r="F181" i="3"/>
  <c r="J659" i="3"/>
  <c r="L185" i="3"/>
  <c r="J605" i="3"/>
  <c r="B321" i="3"/>
  <c r="M169" i="3"/>
  <c r="M516" i="3"/>
  <c r="M526" i="3"/>
  <c r="B612" i="3"/>
  <c r="J245" i="3"/>
  <c r="F681" i="3"/>
  <c r="G701" i="3"/>
  <c r="D449" i="3"/>
  <c r="F628" i="3"/>
  <c r="D207" i="3"/>
  <c r="E431" i="3"/>
  <c r="C667" i="3"/>
  <c r="E689" i="3"/>
  <c r="G657" i="3"/>
  <c r="E462" i="3"/>
  <c r="J324" i="3"/>
  <c r="G218" i="3"/>
  <c r="E186" i="3"/>
  <c r="G325" i="3"/>
  <c r="C395" i="3"/>
  <c r="J212" i="3"/>
  <c r="C262" i="3"/>
  <c r="F703" i="3"/>
  <c r="E524" i="3"/>
  <c r="E279" i="3"/>
  <c r="J239" i="3"/>
  <c r="L695" i="3"/>
  <c r="F554" i="3"/>
  <c r="D687" i="3"/>
  <c r="D640" i="3"/>
  <c r="L297" i="3"/>
  <c r="G565" i="3"/>
  <c r="C287" i="3"/>
  <c r="E191" i="3"/>
  <c r="L343" i="3"/>
  <c r="L212" i="3"/>
  <c r="G348" i="3"/>
  <c r="M708" i="3"/>
  <c r="B490" i="3"/>
  <c r="G564" i="3"/>
  <c r="G641" i="3"/>
  <c r="L231" i="3"/>
  <c r="E281" i="3"/>
  <c r="D558" i="3"/>
  <c r="L168" i="3"/>
  <c r="G196" i="3"/>
  <c r="C619" i="3"/>
  <c r="F487" i="3"/>
  <c r="L410" i="3"/>
  <c r="M523" i="3"/>
  <c r="D187" i="3"/>
  <c r="D304" i="3"/>
  <c r="C701" i="3"/>
  <c r="D226" i="3"/>
  <c r="D709" i="3"/>
  <c r="L320" i="3"/>
  <c r="M611" i="3"/>
  <c r="D299" i="3"/>
  <c r="D252" i="3"/>
  <c r="D324" i="3"/>
  <c r="F310" i="3"/>
  <c r="J194" i="3"/>
  <c r="L671" i="3"/>
  <c r="E286" i="3"/>
  <c r="G626" i="3"/>
  <c r="E693" i="3"/>
  <c r="J562" i="3"/>
  <c r="D554" i="3"/>
  <c r="B431" i="3"/>
  <c r="L220" i="3"/>
  <c r="J219" i="3"/>
  <c r="M626" i="3"/>
  <c r="C489" i="3"/>
  <c r="L462" i="3"/>
  <c r="F257" i="3"/>
  <c r="E590" i="3"/>
  <c r="F182" i="3"/>
  <c r="M612" i="3"/>
  <c r="B407" i="3"/>
  <c r="G537" i="3"/>
  <c r="B706" i="3"/>
  <c r="L412" i="3"/>
  <c r="E616" i="3"/>
  <c r="F507" i="3"/>
  <c r="E179" i="3"/>
  <c r="F689" i="3"/>
  <c r="M197" i="3"/>
  <c r="C189" i="3"/>
  <c r="E204" i="3"/>
  <c r="J283" i="3"/>
  <c r="G262" i="3"/>
  <c r="E323" i="3"/>
  <c r="C648" i="3"/>
  <c r="M568" i="3"/>
  <c r="D587" i="3"/>
  <c r="J426" i="3"/>
  <c r="D493" i="3"/>
  <c r="C625" i="3"/>
  <c r="F294" i="3"/>
  <c r="G167" i="3"/>
  <c r="G569" i="3"/>
  <c r="D302" i="3"/>
  <c r="F654" i="3"/>
  <c r="M610" i="3"/>
  <c r="F562" i="3"/>
  <c r="F258" i="3"/>
  <c r="B229" i="3"/>
  <c r="G555" i="3"/>
  <c r="D641" i="3"/>
  <c r="F209" i="3"/>
  <c r="B673" i="3"/>
  <c r="F215" i="3"/>
  <c r="L609" i="3"/>
  <c r="M571" i="3"/>
  <c r="B309" i="3"/>
  <c r="C663" i="3"/>
  <c r="D307" i="3"/>
  <c r="E401" i="3"/>
  <c r="C684" i="3"/>
  <c r="L592" i="3"/>
  <c r="E617" i="3"/>
  <c r="F489" i="3"/>
  <c r="M216" i="3"/>
  <c r="G228" i="3"/>
  <c r="G556" i="3"/>
  <c r="M308" i="3"/>
  <c r="E660" i="3"/>
  <c r="J584" i="3"/>
  <c r="L528" i="3"/>
  <c r="L638" i="3"/>
  <c r="B208" i="3"/>
  <c r="L314" i="3"/>
  <c r="L371" i="3"/>
  <c r="M667" i="3"/>
  <c r="C182" i="3"/>
  <c r="L707" i="3"/>
  <c r="D213" i="3"/>
  <c r="E166" i="3"/>
  <c r="F366" i="3"/>
  <c r="M564" i="3"/>
  <c r="E686" i="3"/>
  <c r="F529" i="3"/>
  <c r="L558" i="3"/>
  <c r="D598" i="3"/>
  <c r="M514" i="3"/>
  <c r="G323" i="3"/>
  <c r="F578" i="3"/>
  <c r="D541" i="3"/>
  <c r="L631" i="3"/>
  <c r="C315" i="3"/>
  <c r="G234" i="3"/>
  <c r="L672" i="3"/>
  <c r="D611" i="3"/>
  <c r="L324" i="3"/>
  <c r="J175" i="3"/>
  <c r="D562" i="3"/>
  <c r="E525" i="3"/>
  <c r="F505" i="3"/>
  <c r="E482" i="3"/>
  <c r="E348" i="3"/>
  <c r="L647" i="3"/>
  <c r="C682" i="3"/>
  <c r="M185" i="3"/>
  <c r="J251" i="3"/>
  <c r="B307" i="3"/>
  <c r="J329" i="3"/>
  <c r="M366" i="3"/>
  <c r="J268" i="3"/>
  <c r="L697" i="3"/>
  <c r="D636" i="3"/>
  <c r="L694" i="3"/>
  <c r="J468" i="3"/>
  <c r="D174" i="3"/>
  <c r="G302" i="3"/>
  <c r="E615" i="3"/>
  <c r="G706" i="3"/>
  <c r="B302" i="3"/>
  <c r="F528" i="3"/>
  <c r="D241" i="3"/>
  <c r="D553" i="3"/>
  <c r="L224" i="3"/>
  <c r="J200" i="3"/>
  <c r="L352" i="3"/>
  <c r="D189" i="3"/>
  <c r="D572" i="3"/>
  <c r="L616" i="3"/>
  <c r="J224" i="3"/>
  <c r="E659" i="3"/>
  <c r="M234" i="3"/>
  <c r="L574" i="3"/>
  <c r="G189" i="3"/>
  <c r="J395" i="3"/>
  <c r="F237" i="3"/>
  <c r="E275" i="3"/>
  <c r="F332" i="3"/>
  <c r="F342" i="3"/>
  <c r="J359" i="3"/>
  <c r="D233" i="3"/>
  <c r="G422" i="3"/>
  <c r="F667" i="3"/>
  <c r="C255" i="3"/>
  <c r="D244" i="3"/>
  <c r="E530" i="3"/>
  <c r="J167" i="3"/>
  <c r="B416" i="3"/>
  <c r="G174" i="3"/>
  <c r="M660" i="3"/>
  <c r="E254" i="3"/>
  <c r="F199" i="3"/>
  <c r="F531" i="3"/>
  <c r="G306" i="3"/>
  <c r="D249" i="3"/>
  <c r="C212" i="3"/>
  <c r="E575" i="3"/>
  <c r="F577" i="3"/>
  <c r="E193" i="3"/>
  <c r="F652" i="3"/>
  <c r="J493" i="3"/>
  <c r="F634" i="3"/>
  <c r="J616" i="3"/>
  <c r="B270" i="3"/>
  <c r="G208" i="3"/>
  <c r="J233" i="3"/>
  <c r="E242" i="3"/>
  <c r="F586" i="3"/>
  <c r="C539" i="3"/>
  <c r="E168" i="3"/>
  <c r="J270" i="3"/>
  <c r="J692" i="3"/>
  <c r="J254" i="3"/>
  <c r="B199" i="3"/>
  <c r="M511" i="3"/>
  <c r="F593" i="3"/>
  <c r="G600" i="3"/>
  <c r="D168" i="3"/>
  <c r="B685" i="3"/>
  <c r="C699" i="3"/>
  <c r="G686" i="3"/>
  <c r="D551" i="3"/>
  <c r="F236" i="3"/>
  <c r="G280" i="3"/>
  <c r="D311" i="3"/>
  <c r="J201" i="3"/>
  <c r="L654" i="3"/>
  <c r="E553" i="3"/>
  <c r="G329" i="3"/>
  <c r="D242" i="3"/>
  <c r="D702" i="3"/>
  <c r="F673" i="3"/>
  <c r="C700" i="3"/>
  <c r="G313" i="3"/>
  <c r="L336" i="3"/>
  <c r="D167" i="3"/>
  <c r="E229" i="3"/>
  <c r="B562" i="3"/>
  <c r="J165" i="3"/>
  <c r="B319" i="3"/>
  <c r="L681" i="3"/>
  <c r="F559" i="3"/>
  <c r="F191" i="3"/>
  <c r="J231" i="3"/>
  <c r="C171" i="3"/>
  <c r="M579" i="3"/>
  <c r="M552" i="3"/>
  <c r="B694" i="3"/>
  <c r="J222" i="3"/>
  <c r="D373" i="3"/>
  <c r="J671" i="3"/>
  <c r="C295" i="3"/>
  <c r="C536" i="3"/>
  <c r="E632" i="3"/>
  <c r="B709" i="3"/>
  <c r="J196" i="3"/>
  <c r="J625" i="3"/>
  <c r="B517" i="3"/>
  <c r="G320" i="3"/>
  <c r="C202" i="3"/>
  <c r="C308" i="3"/>
  <c r="B663" i="3"/>
  <c r="E474" i="3"/>
  <c r="L520" i="3"/>
  <c r="F511" i="3"/>
  <c r="E628" i="3"/>
  <c r="G545" i="3"/>
  <c r="D527" i="3"/>
  <c r="F604" i="3"/>
  <c r="E512" i="3"/>
  <c r="B289" i="3"/>
  <c r="M251" i="3"/>
  <c r="G594" i="3"/>
  <c r="G187" i="3"/>
  <c r="L186" i="3"/>
  <c r="B669" i="3"/>
  <c r="L568" i="3"/>
  <c r="D686" i="3"/>
  <c r="B466" i="3"/>
  <c r="F707" i="3"/>
  <c r="C654" i="3"/>
  <c r="J308" i="3"/>
  <c r="C709" i="3"/>
  <c r="G298" i="3"/>
  <c r="G648" i="3"/>
  <c r="F177" i="3"/>
  <c r="J340" i="3"/>
  <c r="F189" i="3"/>
  <c r="F345" i="3"/>
  <c r="M179" i="3"/>
  <c r="M492" i="3"/>
  <c r="M527" i="3"/>
  <c r="G179" i="3"/>
  <c r="L321" i="3"/>
  <c r="J615" i="3"/>
  <c r="G625" i="3"/>
  <c r="G515" i="3"/>
  <c r="M246" i="3"/>
  <c r="B675" i="3"/>
  <c r="J576" i="3"/>
  <c r="F168" i="3"/>
  <c r="L196" i="3"/>
  <c r="F612" i="3"/>
  <c r="D489" i="3"/>
  <c r="J684" i="3"/>
  <c r="M701" i="3"/>
  <c r="L344" i="3"/>
  <c r="G183" i="3"/>
  <c r="B549" i="3"/>
  <c r="M618" i="3"/>
  <c r="J258" i="3"/>
  <c r="D376" i="3"/>
  <c r="B203" i="3"/>
  <c r="F537" i="3"/>
  <c r="B316" i="3"/>
  <c r="D438" i="3"/>
  <c r="E674" i="3"/>
  <c r="F353" i="3"/>
  <c r="G205" i="3"/>
  <c r="L291" i="3"/>
  <c r="L244" i="3"/>
  <c r="F193" i="3"/>
  <c r="E192" i="3"/>
  <c r="B169" i="3"/>
  <c r="F590" i="3"/>
  <c r="B260" i="3"/>
  <c r="J638" i="3"/>
  <c r="B315" i="3"/>
  <c r="C427" i="3"/>
  <c r="B334" i="3"/>
  <c r="E504" i="3"/>
  <c r="B689" i="3"/>
  <c r="E641" i="3"/>
  <c r="G290" i="3"/>
  <c r="B523" i="3"/>
  <c r="F187" i="3"/>
  <c r="J295" i="3"/>
  <c r="J656" i="3"/>
  <c r="J543" i="3"/>
  <c r="F520" i="3"/>
  <c r="D659" i="3"/>
  <c r="J221" i="3"/>
  <c r="F565" i="3"/>
  <c r="E685" i="3"/>
  <c r="E579" i="3"/>
  <c r="L237" i="3"/>
  <c r="E563" i="3"/>
  <c r="J241" i="3"/>
  <c r="C197" i="3"/>
  <c r="L285" i="3"/>
  <c r="M455" i="3"/>
  <c r="F691" i="3"/>
  <c r="B191" i="3"/>
  <c r="B165" i="3"/>
  <c r="C210" i="3"/>
  <c r="D457" i="3"/>
  <c r="E258" i="3"/>
  <c r="B692" i="3"/>
  <c r="E623" i="3"/>
  <c r="G168" i="3"/>
  <c r="J206" i="3"/>
  <c r="E329" i="3"/>
  <c r="E300" i="3"/>
  <c r="L242" i="3"/>
  <c r="B365" i="3"/>
  <c r="E277" i="3"/>
  <c r="B697" i="3"/>
  <c r="C597" i="3"/>
  <c r="D208" i="3"/>
  <c r="C442" i="3"/>
  <c r="E651" i="3"/>
  <c r="J626" i="3"/>
  <c r="E201" i="3"/>
  <c r="F220" i="3"/>
  <c r="J256" i="3"/>
  <c r="B267" i="3"/>
  <c r="L567" i="3"/>
  <c r="E652" i="3"/>
  <c r="B212" i="3"/>
  <c r="M703" i="3"/>
  <c r="B171" i="3"/>
  <c r="J559" i="3"/>
  <c r="J326" i="3"/>
  <c r="L210" i="3"/>
  <c r="E346" i="3"/>
  <c r="G291" i="3"/>
  <c r="L645" i="3"/>
  <c r="M304" i="3"/>
  <c r="B522" i="3"/>
  <c r="E226" i="3"/>
  <c r="J501" i="3"/>
  <c r="G257" i="3"/>
  <c r="B178" i="3"/>
  <c r="L541" i="3"/>
  <c r="B261" i="3"/>
  <c r="C438" i="3"/>
  <c r="L170" i="3"/>
  <c r="B231" i="3"/>
  <c r="B349" i="3"/>
  <c r="J532" i="3"/>
  <c r="G495" i="3"/>
  <c r="L559" i="3"/>
  <c r="F403" i="3"/>
  <c r="B538" i="3"/>
  <c r="M504" i="3"/>
  <c r="E527" i="3"/>
  <c r="D199" i="3"/>
  <c r="G436" i="3"/>
  <c r="F676" i="3"/>
  <c r="F492" i="3"/>
  <c r="M196" i="3"/>
  <c r="L613" i="3"/>
  <c r="G690" i="3"/>
  <c r="D665" i="3"/>
  <c r="F251" i="3"/>
  <c r="D287" i="3"/>
  <c r="D595" i="3"/>
  <c r="L482" i="3"/>
  <c r="E577" i="3"/>
  <c r="L640" i="3"/>
  <c r="C166" i="3"/>
  <c r="E703" i="3"/>
  <c r="C624" i="3"/>
  <c r="J436" i="3"/>
  <c r="D624" i="3"/>
  <c r="F333" i="3"/>
  <c r="L319" i="3"/>
  <c r="C550" i="3"/>
  <c r="M224" i="3"/>
  <c r="L280" i="3"/>
  <c r="M176" i="3"/>
  <c r="C414" i="3"/>
  <c r="L650" i="3"/>
  <c r="J667" i="3"/>
  <c r="F687" i="3"/>
  <c r="F336" i="3"/>
  <c r="M202" i="3"/>
  <c r="G694" i="3"/>
  <c r="L433" i="3"/>
  <c r="B607" i="3"/>
  <c r="D203" i="3"/>
  <c r="G171" i="3"/>
  <c r="C638" i="3"/>
  <c r="M615" i="3"/>
  <c r="B667" i="3"/>
  <c r="G635" i="3"/>
  <c r="G518" i="3"/>
  <c r="G362" i="3"/>
  <c r="L290" i="3"/>
  <c r="C301" i="3"/>
  <c r="D370" i="3"/>
  <c r="L596" i="3"/>
  <c r="L479" i="3"/>
  <c r="G609" i="3"/>
  <c r="L512" i="3"/>
  <c r="L341" i="3"/>
  <c r="C342" i="3"/>
  <c r="G308" i="3"/>
  <c r="E645" i="3"/>
  <c r="C562" i="3"/>
  <c r="J197" i="3"/>
  <c r="C273" i="3"/>
  <c r="L234" i="3"/>
  <c r="D265" i="3"/>
  <c r="B182" i="3"/>
  <c r="M657" i="3"/>
  <c r="L274" i="3"/>
  <c r="J678" i="3"/>
  <c r="E310" i="3"/>
  <c r="M509" i="3"/>
  <c r="L489" i="3"/>
  <c r="B696" i="3"/>
  <c r="C529" i="3"/>
  <c r="J654" i="3"/>
  <c r="M313" i="3"/>
  <c r="G378" i="3"/>
  <c r="F166" i="3"/>
  <c r="M604" i="3"/>
  <c r="M695" i="3"/>
  <c r="M171" i="3"/>
  <c r="M453" i="3"/>
  <c r="D442" i="3"/>
  <c r="L365" i="3"/>
  <c r="B174" i="3"/>
  <c r="C541" i="3"/>
  <c r="F493" i="3"/>
  <c r="G667" i="3"/>
  <c r="L464" i="3"/>
  <c r="J313" i="3"/>
  <c r="D530" i="3"/>
  <c r="B393" i="3"/>
  <c r="B263" i="3"/>
  <c r="L286" i="3"/>
  <c r="D668" i="3"/>
  <c r="B389" i="3"/>
  <c r="C501" i="3"/>
  <c r="C318" i="3"/>
  <c r="B537" i="3"/>
  <c r="F397" i="3"/>
  <c r="M190" i="3"/>
  <c r="F423" i="3"/>
  <c r="G240" i="3"/>
  <c r="G411" i="3"/>
  <c r="L284" i="3"/>
  <c r="F419" i="3"/>
  <c r="C289" i="3"/>
  <c r="D500" i="3"/>
  <c r="C296" i="3"/>
  <c r="D300" i="3"/>
  <c r="E290" i="3"/>
  <c r="G536" i="3"/>
  <c r="G419" i="3"/>
  <c r="G361" i="3"/>
  <c r="E500" i="3"/>
  <c r="L435" i="3"/>
  <c r="M449" i="3"/>
  <c r="G373" i="3"/>
  <c r="J581" i="3"/>
  <c r="J578" i="3"/>
  <c r="E439" i="3"/>
  <c r="B444" i="3"/>
  <c r="G510" i="3"/>
  <c r="L700" i="3"/>
  <c r="B385" i="3"/>
  <c r="M473" i="3"/>
  <c r="J413" i="3"/>
  <c r="E694" i="3"/>
  <c r="C417" i="3"/>
  <c r="M395" i="3"/>
  <c r="M485" i="3"/>
  <c r="F254" i="3"/>
  <c r="F358" i="3"/>
  <c r="C200" i="3"/>
  <c r="B369" i="3"/>
  <c r="D419" i="3"/>
  <c r="M409" i="3"/>
  <c r="B597" i="3"/>
  <c r="F495" i="3"/>
  <c r="E657" i="3"/>
  <c r="M512" i="3"/>
  <c r="L165" i="3"/>
  <c r="E217" i="3"/>
  <c r="L488" i="3"/>
  <c r="G371" i="3"/>
  <c r="C355" i="3"/>
  <c r="F329" i="3"/>
  <c r="B372" i="3"/>
  <c r="E655" i="3"/>
  <c r="E587" i="3"/>
  <c r="G441" i="3"/>
  <c r="F339" i="3"/>
  <c r="J385" i="3"/>
  <c r="B497" i="3"/>
  <c r="C428" i="3"/>
  <c r="J433" i="3"/>
  <c r="E374" i="3"/>
  <c r="F638" i="3"/>
  <c r="C340" i="3"/>
  <c r="L179" i="3"/>
  <c r="M637" i="3"/>
  <c r="L219" i="3"/>
  <c r="F416" i="3"/>
  <c r="L456" i="3"/>
  <c r="D347" i="3"/>
  <c r="D519" i="3"/>
  <c r="E394" i="3"/>
  <c r="C316" i="3"/>
  <c r="E333" i="3"/>
  <c r="G511" i="3"/>
  <c r="L235" i="3"/>
  <c r="J551" i="3"/>
  <c r="E604" i="3"/>
  <c r="M451" i="3"/>
  <c r="D225" i="3"/>
  <c r="L542" i="3"/>
  <c r="L485" i="3"/>
  <c r="E501" i="3"/>
  <c r="F466" i="3"/>
  <c r="L295" i="3"/>
  <c r="J479" i="3"/>
  <c r="B396" i="3"/>
  <c r="G307" i="3"/>
  <c r="D507" i="3"/>
  <c r="G303" i="3"/>
  <c r="J458" i="3"/>
  <c r="D314" i="3"/>
  <c r="F414" i="3"/>
  <c r="J646" i="3"/>
  <c r="E692" i="3"/>
  <c r="L379" i="3"/>
  <c r="M361" i="3"/>
  <c r="C706" i="3"/>
  <c r="M466" i="3"/>
  <c r="B234" i="3"/>
  <c r="G269" i="3"/>
  <c r="M590" i="3"/>
  <c r="G265" i="3"/>
  <c r="D436" i="3"/>
  <c r="M394" i="3"/>
  <c r="F526" i="3"/>
  <c r="D336" i="3"/>
  <c r="F202" i="3"/>
  <c r="M613" i="3"/>
  <c r="E293" i="3"/>
  <c r="J352" i="3"/>
  <c r="B633" i="3"/>
  <c r="F296" i="3"/>
  <c r="D263" i="3"/>
  <c r="C504" i="3"/>
  <c r="B479" i="3"/>
  <c r="G468" i="3"/>
  <c r="C487" i="3"/>
  <c r="E317" i="3"/>
  <c r="B313" i="3"/>
  <c r="B459" i="3"/>
  <c r="F550" i="3"/>
  <c r="B274" i="3"/>
  <c r="B292" i="3"/>
  <c r="G284" i="3"/>
  <c r="G455" i="3"/>
  <c r="E213" i="3"/>
  <c r="C351" i="3"/>
  <c r="C415" i="3"/>
  <c r="C406" i="3"/>
  <c r="L258" i="3"/>
  <c r="E533" i="3"/>
  <c r="E336" i="3"/>
  <c r="J319" i="3"/>
  <c r="E328" i="3"/>
  <c r="G311" i="3"/>
  <c r="C530" i="3"/>
  <c r="C446" i="3"/>
  <c r="J520" i="3"/>
  <c r="L401" i="3"/>
  <c r="B373" i="3"/>
  <c r="D254" i="3"/>
  <c r="F447" i="3"/>
  <c r="B350" i="3"/>
  <c r="D619" i="3"/>
  <c r="G389" i="3"/>
  <c r="B291" i="3"/>
  <c r="C436" i="3"/>
  <c r="B189" i="3"/>
  <c r="C465" i="3"/>
  <c r="B214" i="3"/>
  <c r="G612" i="3"/>
  <c r="D295" i="3"/>
  <c r="F482" i="3"/>
  <c r="D432" i="3"/>
  <c r="G385" i="3"/>
  <c r="C205" i="3"/>
  <c r="B387" i="3"/>
  <c r="F371" i="3"/>
  <c r="L245" i="3"/>
  <c r="B268" i="3"/>
  <c r="C313" i="3"/>
  <c r="C172" i="3"/>
  <c r="D504" i="3"/>
  <c r="M367" i="3"/>
  <c r="E330" i="3"/>
  <c r="B284" i="3"/>
  <c r="J402" i="3"/>
  <c r="G426" i="3"/>
  <c r="M375" i="3"/>
  <c r="F259" i="3"/>
  <c r="C450" i="3"/>
  <c r="C445" i="3"/>
  <c r="D443" i="3"/>
  <c r="D495" i="3"/>
  <c r="D479" i="3"/>
  <c r="J237" i="3"/>
  <c r="E486" i="3"/>
  <c r="D433" i="3"/>
  <c r="E456" i="3"/>
  <c r="F361" i="3"/>
  <c r="J524" i="3"/>
  <c r="M275" i="3"/>
  <c r="G637" i="3"/>
  <c r="G423" i="3"/>
  <c r="G446" i="3"/>
  <c r="L278" i="3"/>
  <c r="E364" i="3"/>
  <c r="E586" i="3"/>
  <c r="E307" i="3"/>
  <c r="B494" i="3"/>
  <c r="B645" i="3"/>
  <c r="B255" i="3"/>
  <c r="M572" i="3"/>
  <c r="B652" i="3"/>
  <c r="L308" i="3"/>
  <c r="J589" i="3"/>
  <c r="L277" i="3"/>
  <c r="G409" i="3"/>
  <c r="L346" i="3"/>
  <c r="D439" i="3"/>
  <c r="J383" i="3"/>
  <c r="J676" i="3"/>
  <c r="E334" i="3"/>
  <c r="J565" i="3"/>
  <c r="E283" i="3"/>
  <c r="C469" i="3"/>
  <c r="C223" i="3"/>
  <c r="M398" i="3"/>
  <c r="B422" i="3"/>
  <c r="C359" i="3"/>
  <c r="G184" i="3"/>
  <c r="G250" i="3"/>
  <c r="C473" i="3"/>
  <c r="D531" i="3"/>
  <c r="L347" i="3"/>
  <c r="D671" i="3"/>
  <c r="B472" i="3"/>
  <c r="D260" i="3"/>
  <c r="M403" i="3"/>
  <c r="D417" i="3"/>
  <c r="M419" i="3"/>
  <c r="E214" i="3"/>
  <c r="C259" i="3"/>
  <c r="E551" i="3"/>
  <c r="C384" i="3"/>
  <c r="B180" i="3"/>
  <c r="D627" i="3"/>
  <c r="C176" i="3"/>
  <c r="L384" i="3"/>
  <c r="E517" i="3"/>
  <c r="M320" i="3"/>
  <c r="J494" i="3"/>
  <c r="D430" i="3"/>
  <c r="M413" i="3"/>
  <c r="D583" i="3"/>
  <c r="M445" i="3"/>
  <c r="C463" i="3"/>
  <c r="G166" i="3"/>
  <c r="B465" i="3"/>
  <c r="E571" i="3"/>
  <c r="G222" i="3"/>
  <c r="L524" i="3"/>
  <c r="J521" i="3"/>
  <c r="L419" i="3"/>
  <c r="F235" i="3"/>
  <c r="J372" i="3"/>
  <c r="B642" i="3"/>
  <c r="G538" i="3"/>
  <c r="F407" i="3"/>
  <c r="C696" i="3"/>
  <c r="F437" i="3"/>
  <c r="E529" i="3"/>
  <c r="F587" i="3"/>
  <c r="L443" i="3"/>
  <c r="M378" i="3"/>
  <c r="C581" i="3"/>
  <c r="M506" i="3"/>
  <c r="J442" i="3"/>
  <c r="F610" i="3"/>
  <c r="L200" i="3"/>
  <c r="C468" i="3"/>
  <c r="B535" i="3"/>
  <c r="E415" i="3"/>
  <c r="L288" i="3"/>
  <c r="B481" i="3"/>
  <c r="J228" i="3"/>
  <c r="L182" i="3"/>
  <c r="B619" i="3"/>
  <c r="E359" i="3"/>
  <c r="C691" i="3"/>
  <c r="M646" i="3"/>
  <c r="C643" i="3"/>
  <c r="L564" i="3"/>
  <c r="M388" i="3"/>
  <c r="C574" i="3"/>
  <c r="E493" i="3"/>
  <c r="E392" i="3"/>
  <c r="F281" i="3"/>
  <c r="E544" i="3"/>
  <c r="C365" i="3"/>
  <c r="M356" i="3"/>
  <c r="C620" i="3"/>
  <c r="C632" i="3"/>
  <c r="G169" i="3"/>
  <c r="J420" i="3"/>
  <c r="D613" i="3"/>
  <c r="E610" i="3"/>
  <c r="C251" i="3"/>
  <c r="L637" i="3"/>
  <c r="M266" i="3"/>
  <c r="G674" i="3"/>
  <c r="E426" i="3"/>
  <c r="D330" i="3"/>
  <c r="C216" i="3"/>
  <c r="E537" i="3"/>
  <c r="M663" i="3"/>
  <c r="D431" i="3"/>
  <c r="L233" i="3"/>
  <c r="G406" i="3"/>
  <c r="E442" i="3"/>
  <c r="L175" i="3"/>
  <c r="G502" i="3"/>
  <c r="G387" i="3"/>
  <c r="B443" i="3"/>
  <c r="C594" i="3"/>
  <c r="J585" i="3"/>
  <c r="G603" i="3"/>
  <c r="F229" i="3"/>
  <c r="L195" i="3"/>
  <c r="E417" i="3"/>
  <c r="G256" i="3"/>
  <c r="M452" i="3"/>
  <c r="E526" i="3"/>
  <c r="E338" i="3"/>
  <c r="J225" i="3"/>
  <c r="M643" i="3"/>
  <c r="G656" i="3"/>
  <c r="C508" i="3"/>
  <c r="D704" i="3"/>
  <c r="C240" i="3"/>
  <c r="G225" i="3"/>
  <c r="F391" i="3"/>
  <c r="F250" i="3"/>
  <c r="G319" i="3"/>
  <c r="J298" i="3"/>
  <c r="M574" i="3"/>
  <c r="C637" i="3"/>
  <c r="D578" i="3"/>
  <c r="L594" i="3"/>
  <c r="E169" i="3"/>
  <c r="M390" i="3"/>
  <c r="B704" i="3"/>
  <c r="G358" i="3"/>
  <c r="G608" i="3"/>
  <c r="B400" i="3"/>
  <c r="G299" i="3"/>
  <c r="C320" i="3"/>
  <c r="D271" i="3"/>
  <c r="C507" i="3"/>
  <c r="J188" i="3"/>
  <c r="J242" i="3"/>
  <c r="L197" i="3"/>
  <c r="D250" i="3"/>
  <c r="F200" i="3"/>
  <c r="C215" i="3"/>
  <c r="E437" i="3"/>
  <c r="C279" i="3"/>
  <c r="E419" i="3"/>
  <c r="E370" i="3"/>
  <c r="J220" i="3"/>
  <c r="E528" i="3"/>
  <c r="D694" i="3"/>
  <c r="E327" i="3"/>
  <c r="L669" i="3"/>
  <c r="J612" i="3"/>
  <c r="L357" i="3"/>
  <c r="C409" i="3"/>
  <c r="E358" i="3"/>
  <c r="G226" i="3"/>
  <c r="F453" i="3"/>
  <c r="L498" i="3"/>
  <c r="C600" i="3"/>
  <c r="E471" i="3"/>
  <c r="L425" i="3"/>
  <c r="D371" i="3"/>
  <c r="G235" i="3"/>
  <c r="D356" i="3"/>
  <c r="E580" i="3"/>
  <c r="D533" i="3"/>
  <c r="D329" i="3"/>
  <c r="F429" i="3"/>
  <c r="E411" i="3"/>
  <c r="D377" i="3"/>
  <c r="C407" i="3"/>
  <c r="F564" i="3"/>
  <c r="B310" i="3"/>
  <c r="C502" i="3"/>
  <c r="M271" i="3"/>
  <c r="M450" i="3"/>
  <c r="C356" i="3"/>
  <c r="B320" i="3"/>
  <c r="M693" i="3"/>
  <c r="G185" i="3"/>
  <c r="E532" i="3"/>
  <c r="D557" i="3"/>
  <c r="C535" i="3"/>
  <c r="B477" i="3"/>
  <c r="F387" i="3"/>
  <c r="G497" i="3"/>
  <c r="J451" i="3"/>
  <c r="B253" i="3"/>
  <c r="C669" i="3"/>
  <c r="F475" i="3"/>
  <c r="M465" i="3"/>
  <c r="B483" i="3"/>
  <c r="J278" i="3"/>
  <c r="E433" i="3"/>
  <c r="D655" i="3"/>
  <c r="F370" i="3"/>
  <c r="G474" i="3"/>
  <c r="F226" i="3"/>
  <c r="F471" i="3"/>
  <c r="G433" i="3"/>
  <c r="E278" i="3"/>
  <c r="M345" i="3"/>
  <c r="J275" i="3"/>
  <c r="F368" i="3"/>
  <c r="G314" i="3"/>
  <c r="C519" i="3"/>
  <c r="E173" i="3"/>
  <c r="E195" i="3"/>
  <c r="G615" i="3"/>
  <c r="J429" i="3"/>
  <c r="D584" i="3"/>
  <c r="F556" i="3"/>
  <c r="G400" i="3"/>
  <c r="G231" i="3"/>
  <c r="F357" i="3"/>
  <c r="B279" i="3"/>
  <c r="M500" i="3"/>
  <c r="C288" i="3"/>
  <c r="D693" i="3"/>
  <c r="D332" i="3"/>
  <c r="C484" i="3"/>
  <c r="M332" i="3"/>
  <c r="E455" i="3"/>
  <c r="C345" i="3"/>
  <c r="G472" i="3"/>
  <c r="B410" i="3"/>
  <c r="M192" i="3"/>
  <c r="C294" i="3"/>
  <c r="M314" i="3"/>
  <c r="C330" i="3"/>
  <c r="M321" i="3"/>
  <c r="M404" i="3"/>
  <c r="C248" i="3"/>
  <c r="J462" i="3"/>
  <c r="J453" i="3"/>
  <c r="J184" i="3"/>
  <c r="C453" i="3"/>
  <c r="F364" i="3"/>
  <c r="F323" i="3"/>
  <c r="C419" i="3"/>
  <c r="C556" i="3"/>
  <c r="F367" i="3"/>
  <c r="D385" i="3"/>
  <c r="J204" i="3"/>
  <c r="J665" i="3"/>
  <c r="M260" i="3"/>
  <c r="M689" i="3"/>
  <c r="L337" i="3"/>
  <c r="B358" i="3"/>
  <c r="L370" i="3"/>
  <c r="E507" i="3"/>
  <c r="L484" i="3"/>
  <c r="F291" i="3"/>
  <c r="L685" i="3"/>
  <c r="C481" i="3"/>
  <c r="D592" i="3"/>
  <c r="F260" i="3"/>
  <c r="B454" i="3"/>
  <c r="D194" i="3"/>
  <c r="F425" i="3"/>
  <c r="L448" i="3"/>
  <c r="E337" i="3"/>
  <c r="B415" i="3"/>
  <c r="D398" i="3"/>
  <c r="M565" i="3"/>
  <c r="B629" i="3"/>
  <c r="C456" i="3"/>
  <c r="C694" i="3"/>
  <c r="E538" i="3"/>
  <c r="E288" i="3"/>
  <c r="D219" i="3"/>
  <c r="L406" i="3"/>
  <c r="D547" i="3"/>
  <c r="E638" i="3"/>
  <c r="F503" i="3"/>
  <c r="G607" i="3"/>
  <c r="E676" i="3"/>
  <c r="F328" i="3"/>
  <c r="D182" i="3"/>
  <c r="C460" i="3"/>
  <c r="E165" i="3"/>
  <c r="E705" i="3"/>
  <c r="C338" i="3"/>
  <c r="D383" i="3"/>
  <c r="D176" i="3"/>
  <c r="G364" i="3"/>
  <c r="D362" i="3"/>
  <c r="L546" i="3"/>
  <c r="F614" i="3"/>
  <c r="J639" i="3"/>
  <c r="J580" i="3"/>
  <c r="C246" i="3"/>
  <c r="C491" i="3"/>
  <c r="D293" i="3"/>
  <c r="E407" i="3"/>
  <c r="L608" i="3"/>
  <c r="J272" i="3"/>
  <c r="B551" i="3"/>
  <c r="E576" i="3"/>
  <c r="M279" i="3"/>
  <c r="L416" i="3"/>
  <c r="B432" i="3"/>
  <c r="J701" i="3"/>
  <c r="D405" i="3"/>
  <c r="C326" i="3"/>
  <c r="M268" i="3"/>
  <c r="C557" i="3"/>
  <c r="M374" i="3"/>
  <c r="C231" i="3"/>
  <c r="B436" i="3"/>
  <c r="G707" i="3"/>
  <c r="C516" i="3"/>
  <c r="M282" i="3"/>
  <c r="E598" i="3"/>
  <c r="C506" i="3"/>
  <c r="B581" i="3"/>
  <c r="E206" i="3"/>
  <c r="F599" i="3"/>
  <c r="L263" i="3"/>
  <c r="E383" i="3"/>
  <c r="F385" i="3"/>
  <c r="F443" i="3"/>
  <c r="E478" i="3"/>
  <c r="L680" i="3"/>
  <c r="G392" i="3"/>
  <c r="E466" i="3"/>
  <c r="C422" i="3"/>
  <c r="F603" i="3"/>
  <c r="F305" i="3"/>
  <c r="F478" i="3"/>
  <c r="D480" i="3"/>
  <c r="C168" i="3"/>
  <c r="J469" i="3"/>
  <c r="D536" i="3"/>
  <c r="D366" i="3"/>
  <c r="C225" i="3"/>
  <c r="D261" i="3"/>
  <c r="F346" i="3"/>
  <c r="C349" i="3"/>
  <c r="G239" i="3"/>
  <c r="E318" i="3"/>
  <c r="L438" i="3"/>
  <c r="D509" i="3"/>
  <c r="L240" i="3"/>
  <c r="J459" i="3"/>
  <c r="C671" i="3"/>
  <c r="F320" i="3"/>
  <c r="L396" i="3"/>
  <c r="J554" i="3"/>
  <c r="D548" i="3"/>
  <c r="G349" i="3"/>
  <c r="L465" i="3"/>
  <c r="D352" i="3"/>
  <c r="B173" i="3"/>
  <c r="L607" i="3"/>
  <c r="M688" i="3"/>
  <c r="G396" i="3"/>
  <c r="B641" i="3"/>
  <c r="C596" i="3"/>
  <c r="M206" i="3"/>
  <c r="M476" i="3"/>
  <c r="J405" i="3"/>
  <c r="C662" i="3"/>
  <c r="D571" i="3"/>
  <c r="C537" i="3"/>
  <c r="B378" i="3"/>
  <c r="L560" i="3"/>
  <c r="M302" i="3"/>
  <c r="D253" i="3"/>
  <c r="B693" i="3"/>
  <c r="C253" i="3"/>
  <c r="C593" i="3"/>
  <c r="G328" i="3"/>
  <c r="D494" i="3"/>
  <c r="F348" i="3"/>
  <c r="G532" i="3"/>
  <c r="F359" i="3"/>
  <c r="F374" i="3"/>
  <c r="F438" i="3"/>
  <c r="D467" i="3"/>
  <c r="M665" i="3"/>
  <c r="C476" i="3"/>
  <c r="E232" i="3"/>
  <c r="G479" i="3"/>
  <c r="C478" i="3"/>
  <c r="F381" i="3"/>
  <c r="D410" i="3"/>
  <c r="F545" i="3"/>
  <c r="J519" i="3"/>
  <c r="L441" i="3"/>
  <c r="B414" i="3"/>
  <c r="E566" i="3"/>
  <c r="L307" i="3"/>
  <c r="G246" i="3"/>
  <c r="F546" i="3"/>
  <c r="J689" i="3"/>
  <c r="M269" i="3"/>
  <c r="E448" i="3"/>
  <c r="G289" i="3"/>
  <c r="G425" i="3"/>
  <c r="F179" i="3"/>
  <c r="E463" i="3"/>
  <c r="L392" i="3"/>
  <c r="J425" i="3"/>
  <c r="F567" i="3"/>
  <c r="F600" i="3"/>
  <c r="M635" i="3"/>
  <c r="D472" i="3"/>
  <c r="M311" i="3"/>
  <c r="F430" i="3"/>
  <c r="B554" i="3"/>
  <c r="C341" i="3"/>
  <c r="E284" i="3"/>
  <c r="M423" i="3"/>
  <c r="M640" i="3"/>
  <c r="J416" i="3"/>
  <c r="D423" i="3"/>
  <c r="C441" i="3"/>
  <c r="F502" i="3"/>
  <c r="E515" i="3"/>
  <c r="L447" i="3"/>
  <c r="J604" i="3"/>
  <c r="B304" i="3"/>
  <c r="C258" i="3"/>
  <c r="G543" i="3"/>
  <c r="D677" i="3"/>
  <c r="J279" i="3"/>
  <c r="G560" i="3"/>
  <c r="J366" i="3"/>
  <c r="D475" i="3"/>
  <c r="F486" i="3"/>
  <c r="G682" i="3"/>
  <c r="L325" i="3"/>
  <c r="E315" i="3"/>
  <c r="M478" i="3"/>
  <c r="L562" i="3"/>
  <c r="C344" i="3"/>
  <c r="C479" i="3"/>
  <c r="J539" i="3"/>
  <c r="B707" i="3"/>
  <c r="C379" i="3"/>
  <c r="M496" i="3"/>
  <c r="G523" i="3"/>
  <c r="J508" i="3"/>
  <c r="B406" i="3"/>
  <c r="E295" i="3"/>
  <c r="J168" i="3"/>
  <c r="F372" i="3"/>
  <c r="M199" i="3"/>
  <c r="L514" i="3"/>
  <c r="E391" i="3"/>
  <c r="E700" i="3"/>
  <c r="D415" i="3"/>
  <c r="F389" i="3"/>
  <c r="M416" i="3"/>
  <c r="F473" i="3"/>
  <c r="J353" i="3"/>
  <c r="F555" i="3"/>
  <c r="E351" i="3"/>
  <c r="B210" i="3"/>
  <c r="M201" i="3"/>
  <c r="B301" i="3"/>
  <c r="B602" i="3"/>
  <c r="M417" i="3"/>
  <c r="L466" i="3"/>
  <c r="M288" i="3"/>
  <c r="B235" i="3"/>
  <c r="D468" i="3"/>
  <c r="G596" i="3"/>
  <c r="B361" i="3"/>
  <c r="J328" i="3"/>
  <c r="M620" i="3"/>
  <c r="M173" i="3"/>
  <c r="B368" i="3"/>
  <c r="L581" i="3"/>
  <c r="G590" i="3"/>
  <c r="L204" i="3"/>
  <c r="E599" i="3"/>
  <c r="E183" i="3"/>
  <c r="C394" i="3"/>
  <c r="B496" i="3"/>
  <c r="D171" i="3"/>
  <c r="F410" i="3"/>
  <c r="C599" i="3"/>
  <c r="M491" i="3"/>
  <c r="C512" i="3"/>
  <c r="G475" i="3"/>
  <c r="F334" i="3"/>
  <c r="F463" i="3"/>
  <c r="M513" i="3"/>
  <c r="M502" i="3"/>
  <c r="B338" i="3"/>
  <c r="J534" i="3"/>
  <c r="J423" i="3"/>
  <c r="G278" i="3"/>
  <c r="G587" i="3"/>
  <c r="J357" i="3"/>
  <c r="G247" i="3"/>
  <c r="C467" i="3"/>
  <c r="C418" i="3"/>
  <c r="B428" i="3"/>
  <c r="L270" i="3"/>
  <c r="J240" i="3"/>
  <c r="D297" i="3"/>
  <c r="J327" i="3"/>
  <c r="E352" i="3"/>
  <c r="J247" i="3"/>
  <c r="L247" i="3"/>
  <c r="J657" i="3"/>
  <c r="E408" i="3"/>
  <c r="E547" i="3"/>
  <c r="J172" i="3"/>
  <c r="F262" i="3"/>
  <c r="E406" i="3"/>
  <c r="E596" i="3"/>
  <c r="L578" i="3"/>
  <c r="C553" i="3"/>
  <c r="F483" i="3"/>
  <c r="E360" i="3"/>
  <c r="C336" i="3"/>
  <c r="L704" i="3"/>
  <c r="J259" i="3"/>
  <c r="G272" i="3"/>
  <c r="B420" i="3"/>
  <c r="B605" i="3"/>
  <c r="E559" i="3"/>
  <c r="D522" i="3"/>
  <c r="C214" i="3"/>
  <c r="M586" i="3"/>
  <c r="F684" i="3"/>
  <c r="D368" i="3"/>
  <c r="L547" i="3"/>
  <c r="L526" i="3"/>
  <c r="C403" i="3"/>
  <c r="D400" i="3"/>
  <c r="J488" i="3"/>
  <c r="J482" i="3"/>
  <c r="L407" i="3"/>
  <c r="J316" i="3"/>
  <c r="J529" i="3"/>
  <c r="D344" i="3"/>
  <c r="M644" i="3"/>
  <c r="M597" i="3"/>
  <c r="C433" i="3"/>
  <c r="F401" i="3"/>
  <c r="J409" i="3"/>
  <c r="M336" i="3"/>
  <c r="J374" i="3"/>
  <c r="F472" i="3"/>
  <c r="G326" i="3"/>
  <c r="G241" i="3"/>
  <c r="M631" i="3"/>
  <c r="B281" i="3"/>
  <c r="D460" i="3"/>
  <c r="E470" i="3"/>
  <c r="C401" i="3"/>
  <c r="D478" i="3"/>
  <c r="B515" i="3"/>
  <c r="J492" i="3"/>
  <c r="F411" i="3"/>
  <c r="G233" i="3"/>
  <c r="M427" i="3"/>
  <c r="B609" i="3"/>
  <c r="G463" i="3"/>
  <c r="F233" i="3"/>
  <c r="J432" i="3"/>
  <c r="D402" i="3"/>
  <c r="C319" i="3"/>
  <c r="J303" i="3"/>
  <c r="C510" i="3"/>
  <c r="B167" i="3"/>
  <c r="B257" i="3"/>
  <c r="B621" i="3"/>
  <c r="F373" i="3"/>
  <c r="L304" i="3"/>
  <c r="B457" i="3"/>
  <c r="B384" i="3"/>
  <c r="M547" i="3"/>
  <c r="M687" i="3"/>
  <c r="E627" i="3"/>
  <c r="J517" i="3"/>
  <c r="B419" i="3"/>
  <c r="G399" i="3"/>
  <c r="J356" i="3"/>
  <c r="E642" i="3"/>
  <c r="D669" i="3"/>
  <c r="G484" i="3"/>
  <c r="E366" i="3"/>
  <c r="M267" i="3"/>
  <c r="L432" i="3"/>
  <c r="F663" i="3"/>
  <c r="M372" i="3"/>
  <c r="J267" i="3"/>
  <c r="J465" i="3"/>
  <c r="B648" i="3"/>
  <c r="G415" i="3"/>
  <c r="E556" i="3"/>
  <c r="F582" i="3"/>
  <c r="J333" i="3"/>
  <c r="G630" i="3"/>
  <c r="L518" i="3"/>
  <c r="D577" i="3"/>
  <c r="C628" i="3"/>
  <c r="J586" i="3"/>
  <c r="L434" i="3"/>
  <c r="J276" i="3"/>
  <c r="M459" i="3"/>
  <c r="C381" i="3"/>
  <c r="M582" i="3"/>
  <c r="F479" i="3"/>
  <c r="E432" i="3"/>
  <c r="J470" i="3"/>
  <c r="B433" i="3"/>
  <c r="J653" i="3"/>
  <c r="L661" i="3"/>
  <c r="G384" i="3"/>
  <c r="F464" i="3"/>
  <c r="G488" i="3"/>
  <c r="G198" i="3"/>
  <c r="C492" i="3"/>
  <c r="J587" i="3"/>
  <c r="C424" i="3"/>
  <c r="J371" i="3"/>
  <c r="G451" i="3"/>
  <c r="D484" i="3"/>
  <c r="L334" i="3"/>
  <c r="G367" i="3"/>
  <c r="E631" i="3"/>
  <c r="L449" i="3"/>
  <c r="F311" i="3"/>
  <c r="B456" i="3"/>
  <c r="L644" i="3"/>
  <c r="M503" i="3"/>
  <c r="C377" i="3"/>
  <c r="J649" i="3"/>
  <c r="G476" i="3"/>
  <c r="D389" i="3"/>
  <c r="B560" i="3"/>
  <c r="F561" i="3"/>
  <c r="D414" i="3"/>
  <c r="M550" i="3"/>
  <c r="J299" i="3"/>
  <c r="F476" i="3"/>
  <c r="B435" i="3"/>
  <c r="L506" i="3"/>
  <c r="F467" i="3"/>
  <c r="M180" i="3"/>
  <c r="M310" i="3"/>
  <c r="F242" i="3"/>
  <c r="C380" i="3"/>
  <c r="J449" i="3"/>
  <c r="C378" i="3"/>
  <c r="G413" i="3"/>
  <c r="J382" i="3"/>
  <c r="D549" i="3"/>
  <c r="C368" i="3"/>
  <c r="M435" i="3"/>
  <c r="E481" i="3"/>
  <c r="D296" i="3"/>
  <c r="F442" i="3"/>
  <c r="D392" i="3"/>
  <c r="D224" i="3"/>
  <c r="J677" i="3"/>
  <c r="C454" i="3"/>
  <c r="J563" i="3"/>
  <c r="L388" i="3"/>
  <c r="J502" i="3"/>
  <c r="F594" i="3"/>
  <c r="J542" i="3"/>
  <c r="B236" i="3"/>
  <c r="G199" i="3"/>
  <c r="M272" i="3"/>
  <c r="L241" i="3"/>
  <c r="F386" i="3"/>
  <c r="C462" i="3"/>
  <c r="G650" i="3"/>
  <c r="G591" i="3"/>
  <c r="L380" i="3"/>
  <c r="D411" i="3"/>
  <c r="F299" i="3"/>
  <c r="E347" i="3"/>
  <c r="D201" i="3"/>
  <c r="B579" i="3"/>
  <c r="D523" i="3"/>
  <c r="M309" i="3"/>
  <c r="M386" i="3"/>
  <c r="E613" i="3"/>
  <c r="E630" i="3"/>
  <c r="L383" i="3"/>
  <c r="J487" i="3"/>
  <c r="D343" i="3"/>
  <c r="D413" i="3"/>
  <c r="C497" i="3"/>
  <c r="E458" i="3"/>
  <c r="D202" i="3"/>
  <c r="E534" i="3"/>
  <c r="E273" i="3"/>
  <c r="D394" i="3"/>
  <c r="L335" i="3"/>
  <c r="L467" i="3"/>
  <c r="B241" i="3"/>
  <c r="D575" i="3"/>
  <c r="G301" i="3"/>
  <c r="B453" i="3"/>
  <c r="D407" i="3"/>
  <c r="D284" i="3"/>
  <c r="G276" i="3"/>
  <c r="F317" i="3"/>
  <c r="D566" i="3"/>
  <c r="E235" i="3"/>
  <c r="J377" i="3"/>
  <c r="M425" i="3"/>
  <c r="G577" i="3"/>
  <c r="M437" i="3"/>
  <c r="L428" i="3"/>
  <c r="G654" i="3"/>
  <c r="F607" i="3"/>
  <c r="L501" i="3"/>
  <c r="M233" i="3"/>
  <c r="G611" i="3"/>
  <c r="E459" i="3"/>
  <c r="G633" i="3"/>
  <c r="F458" i="3"/>
  <c r="B434" i="3"/>
  <c r="J398" i="3"/>
  <c r="J264" i="3"/>
  <c r="M457" i="3"/>
  <c r="C488" i="3"/>
  <c r="C311" i="3"/>
  <c r="F176" i="3"/>
  <c r="D288" i="3"/>
  <c r="M168" i="3"/>
  <c r="E356" i="3"/>
  <c r="C432" i="3"/>
  <c r="G296" i="3"/>
  <c r="L529" i="3"/>
  <c r="M494" i="3"/>
  <c r="D561" i="3"/>
  <c r="F295" i="3"/>
  <c r="C589" i="3"/>
  <c r="G629" i="3"/>
  <c r="D396" i="3"/>
  <c r="D255" i="3"/>
  <c r="B375" i="3"/>
  <c r="L305" i="3"/>
  <c r="M274" i="3"/>
  <c r="M377" i="3"/>
  <c r="L424" i="3"/>
  <c r="M573" i="3"/>
  <c r="B266" i="3"/>
  <c r="J305" i="3"/>
  <c r="D321" i="3"/>
  <c r="G623" i="3"/>
  <c r="G342" i="3"/>
  <c r="F384" i="3"/>
  <c r="F415" i="3"/>
  <c r="C683" i="3"/>
  <c r="B534" i="3"/>
  <c r="B573" i="3"/>
  <c r="M387" i="3"/>
  <c r="G397" i="3"/>
  <c r="J473" i="3"/>
  <c r="C375" i="3"/>
  <c r="F579" i="3"/>
  <c r="G375" i="3"/>
  <c r="E467" i="3"/>
  <c r="G253" i="3"/>
  <c r="C631" i="3"/>
  <c r="J457" i="3"/>
  <c r="F249" i="3"/>
  <c r="G391" i="3"/>
  <c r="G236" i="3"/>
  <c r="J207" i="3"/>
  <c r="E373" i="3"/>
  <c r="G345" i="3"/>
  <c r="D512" i="3"/>
  <c r="E485" i="3"/>
  <c r="B294" i="3"/>
  <c r="M340" i="3"/>
  <c r="B467" i="3"/>
  <c r="B509" i="3"/>
  <c r="B665" i="3"/>
  <c r="J347" i="3"/>
  <c r="L351" i="3"/>
  <c r="G457" i="3"/>
  <c r="F575" i="3"/>
  <c r="J218" i="3"/>
  <c r="M360" i="3"/>
  <c r="J293" i="3"/>
  <c r="F650" i="3"/>
  <c r="M522" i="3"/>
  <c r="D421" i="3"/>
  <c r="B480" i="3"/>
  <c r="J192" i="3"/>
  <c r="L444" i="3"/>
  <c r="M429" i="3"/>
  <c r="F480" i="3"/>
  <c r="B576" i="3"/>
  <c r="E429" i="3"/>
  <c r="J339" i="3"/>
  <c r="M566" i="3"/>
  <c r="D550" i="3"/>
  <c r="L397" i="3"/>
  <c r="M237" i="3"/>
  <c r="F217" i="3"/>
  <c r="G487" i="3"/>
  <c r="B177" i="3"/>
  <c r="M276" i="3"/>
  <c r="C513" i="3"/>
  <c r="D372" i="3"/>
  <c r="L653" i="3"/>
  <c r="L533" i="3"/>
  <c r="B390" i="3"/>
  <c r="E461" i="3"/>
  <c r="C302" i="3"/>
  <c r="E302" i="3"/>
  <c r="F516" i="3"/>
  <c r="E381" i="3"/>
  <c r="C499" i="3"/>
  <c r="L470" i="3"/>
  <c r="M289" i="3"/>
  <c r="M553" i="3"/>
  <c r="J486" i="3"/>
  <c r="E541" i="3"/>
  <c r="M584" i="3"/>
  <c r="C668" i="3"/>
  <c r="F496" i="3"/>
  <c r="B429" i="3"/>
  <c r="F247" i="3"/>
  <c r="G194" i="3"/>
  <c r="D465" i="3"/>
  <c r="C474" i="3"/>
  <c r="D420" i="3"/>
  <c r="D458" i="3"/>
  <c r="C614" i="3"/>
  <c r="E454" i="3"/>
  <c r="B379" i="3"/>
  <c r="B520" i="3"/>
  <c r="J668" i="3"/>
  <c r="D235" i="3"/>
  <c r="F395" i="3"/>
  <c r="G680" i="3"/>
  <c r="M337" i="3"/>
  <c r="J261" i="3"/>
  <c r="G264" i="3"/>
  <c r="F583" i="3"/>
  <c r="F519" i="3"/>
  <c r="C549" i="3"/>
  <c r="D350" i="3"/>
  <c r="M546" i="3"/>
  <c r="D379" i="3"/>
  <c r="L248" i="3"/>
  <c r="F538" i="3"/>
  <c r="F312" i="3"/>
  <c r="M283" i="3"/>
  <c r="M406" i="3"/>
  <c r="G662" i="3"/>
  <c r="J439" i="3"/>
  <c r="G202" i="3"/>
  <c r="F615" i="3"/>
  <c r="C547" i="3"/>
  <c r="G197" i="3"/>
  <c r="E316" i="3"/>
  <c r="M410" i="3"/>
  <c r="M486" i="3"/>
  <c r="D303" i="3"/>
  <c r="E313" i="3"/>
  <c r="M448" i="3"/>
  <c r="D488" i="3"/>
  <c r="M281" i="3"/>
  <c r="J369" i="3"/>
  <c r="C332" i="3"/>
  <c r="D387" i="3"/>
  <c r="J574" i="3"/>
  <c r="L298" i="3"/>
  <c r="F412" i="3"/>
  <c r="D474" i="3"/>
  <c r="M639" i="3"/>
  <c r="D286" i="3"/>
  <c r="J373" i="3"/>
  <c r="C374" i="3"/>
  <c r="L377" i="3"/>
  <c r="C280" i="3"/>
  <c r="C447" i="3"/>
  <c r="F649" i="3"/>
  <c r="B357" i="3"/>
  <c r="G394" i="3"/>
  <c r="B386" i="3"/>
  <c r="B451" i="3"/>
  <c r="F470" i="3"/>
  <c r="E268" i="3"/>
  <c r="B450" i="3"/>
  <c r="E324" i="3"/>
  <c r="C249" i="3"/>
  <c r="G351" i="3"/>
  <c r="G261" i="3"/>
  <c r="J363" i="3"/>
  <c r="L436" i="3"/>
  <c r="M300" i="3"/>
  <c r="J215" i="3"/>
  <c r="B468" i="3"/>
  <c r="G421" i="3"/>
  <c r="M369" i="3"/>
  <c r="F655" i="3"/>
  <c r="M430" i="3"/>
  <c r="M244" i="3"/>
  <c r="G357" i="3"/>
  <c r="E709" i="3"/>
  <c r="G599" i="3"/>
  <c r="G454" i="3"/>
  <c r="J560" i="3"/>
  <c r="C646" i="3"/>
  <c r="C398" i="3"/>
  <c r="L405" i="3"/>
  <c r="E680" i="3"/>
  <c r="G186" i="3"/>
  <c r="G297" i="3"/>
  <c r="E568" i="3"/>
  <c r="F337" i="3"/>
  <c r="G486" i="3"/>
  <c r="C286" i="3"/>
  <c r="D580" i="3"/>
  <c r="B525" i="3"/>
  <c r="E446" i="3"/>
  <c r="B521" i="3"/>
  <c r="L169" i="3"/>
  <c r="J594" i="3"/>
  <c r="C232" i="3"/>
  <c r="J530" i="3"/>
  <c r="D355" i="3"/>
  <c r="B705" i="3"/>
  <c r="M447" i="3"/>
  <c r="J546" i="3"/>
  <c r="C703" i="3"/>
  <c r="C306" i="3"/>
  <c r="G403" i="3"/>
  <c r="M215" i="3"/>
  <c r="M602" i="3"/>
  <c r="F701" i="3"/>
  <c r="G370" i="3"/>
  <c r="J370" i="3"/>
  <c r="C590" i="3"/>
  <c r="D393" i="3"/>
  <c r="C386" i="3"/>
  <c r="C333" i="3"/>
  <c r="C266" i="3"/>
  <c r="J629" i="3"/>
  <c r="B287" i="3"/>
  <c r="D408" i="3"/>
  <c r="E469" i="3"/>
  <c r="J360" i="3"/>
  <c r="C575" i="3"/>
  <c r="L646" i="3"/>
  <c r="J411" i="3"/>
  <c r="C399" i="3"/>
  <c r="G337" i="3"/>
  <c r="C309" i="3"/>
  <c r="E483" i="3"/>
  <c r="B380" i="3"/>
  <c r="F568" i="3"/>
  <c r="C358" i="3"/>
  <c r="M284" i="3"/>
  <c r="G365" i="3"/>
  <c r="M204" i="3"/>
  <c r="B547" i="3"/>
  <c r="G386" i="3"/>
  <c r="L390" i="3"/>
  <c r="M385" i="3"/>
  <c r="J349" i="3"/>
  <c r="C464" i="3"/>
  <c r="F314" i="3"/>
  <c r="C317" i="3"/>
  <c r="D391" i="3"/>
  <c r="D319" i="3"/>
  <c r="J460" i="3"/>
  <c r="L329" i="3"/>
  <c r="M333" i="3"/>
  <c r="F543" i="3"/>
  <c r="M591" i="3"/>
  <c r="D404" i="3"/>
  <c r="M231" i="3"/>
  <c r="G481" i="3"/>
  <c r="L408" i="3"/>
  <c r="C564" i="3"/>
  <c r="G412" i="3"/>
  <c r="G410" i="3"/>
  <c r="E447" i="3"/>
  <c r="B404" i="3"/>
  <c r="M325" i="3"/>
  <c r="C346" i="3"/>
  <c r="E244" i="3"/>
  <c r="J504" i="3"/>
  <c r="D455" i="3"/>
  <c r="F219" i="3"/>
  <c r="M350" i="3"/>
  <c r="D544" i="3"/>
  <c r="B207" i="3"/>
  <c r="L376" i="3"/>
  <c r="J306" i="3"/>
  <c r="L480" i="3"/>
  <c r="F261" i="3"/>
  <c r="B391" i="3"/>
  <c r="D192" i="3"/>
  <c r="J603" i="3"/>
  <c r="D681" i="3"/>
  <c r="F558" i="3"/>
  <c r="C362" i="3"/>
  <c r="G573" i="3"/>
  <c r="B588" i="3"/>
  <c r="L437" i="3"/>
  <c r="F465" i="3"/>
  <c r="M617" i="3"/>
  <c r="M418" i="3"/>
  <c r="E430" i="3"/>
  <c r="D305" i="3"/>
  <c r="B474" i="3"/>
  <c r="B265" i="3"/>
  <c r="J536" i="3"/>
  <c r="F454" i="3"/>
  <c r="G665" i="3"/>
  <c r="M232" i="3"/>
  <c r="C618" i="3"/>
  <c r="C655" i="3"/>
  <c r="D251" i="3"/>
  <c r="J496" i="3"/>
  <c r="F244" i="3"/>
  <c r="E332" i="3"/>
  <c r="E658" i="3"/>
  <c r="D440" i="3"/>
  <c r="F418" i="3"/>
  <c r="D486" i="3"/>
  <c r="E608" i="3"/>
  <c r="M525" i="3"/>
  <c r="B256" i="3"/>
  <c r="B275" i="3"/>
  <c r="L417" i="3"/>
  <c r="J438" i="3"/>
  <c r="C328" i="3"/>
  <c r="M365" i="3"/>
  <c r="G285" i="3"/>
  <c r="G377" i="3"/>
  <c r="B251" i="3"/>
  <c r="M331" i="3"/>
  <c r="L268" i="3"/>
  <c r="B532" i="3"/>
  <c r="F351" i="3"/>
  <c r="L460" i="3"/>
  <c r="C545" i="3"/>
  <c r="E572" i="3"/>
  <c r="E555" i="3"/>
  <c r="D476" i="3"/>
  <c r="L500" i="3"/>
  <c r="M348" i="3"/>
  <c r="G598" i="3"/>
  <c r="E506" i="3"/>
  <c r="G429" i="3"/>
  <c r="E620" i="3"/>
  <c r="G405" i="3"/>
  <c r="B367" i="3"/>
  <c r="C483" i="3"/>
  <c r="F451" i="3"/>
  <c r="B374" i="3"/>
  <c r="D298" i="3"/>
  <c r="B356" i="3"/>
  <c r="B337" i="3"/>
  <c r="B421" i="3"/>
  <c r="J281" i="3"/>
  <c r="J384" i="3"/>
  <c r="F702" i="3"/>
  <c r="F459" i="3"/>
  <c r="C443" i="3"/>
  <c r="M247" i="3"/>
  <c r="L497" i="3"/>
  <c r="D426" i="3"/>
  <c r="G705" i="3"/>
  <c r="F377" i="3"/>
  <c r="F534" i="3"/>
  <c r="G535" i="3"/>
  <c r="L652" i="3"/>
  <c r="J234" i="3"/>
  <c r="M330" i="3"/>
  <c r="B541" i="3"/>
  <c r="J336" i="3"/>
  <c r="B322" i="3"/>
  <c r="J454" i="3"/>
  <c r="J463" i="3"/>
  <c r="C209" i="3"/>
  <c r="F184" i="3"/>
  <c r="G359" i="3"/>
  <c r="J325" i="3"/>
  <c r="L386" i="3"/>
  <c r="G416" i="3"/>
  <c r="D170" i="3"/>
  <c r="E292" i="3"/>
  <c r="M421" i="3"/>
  <c r="D597" i="3"/>
  <c r="F383" i="3"/>
  <c r="J474" i="3"/>
  <c r="M434" i="3"/>
  <c r="G602" i="3"/>
  <c r="C568" i="3"/>
  <c r="G447" i="3"/>
  <c r="G669" i="3"/>
  <c r="B382" i="3"/>
  <c r="E668" i="3"/>
  <c r="E646" i="3"/>
  <c r="F266" i="3"/>
  <c r="D542" i="3"/>
  <c r="J707" i="3"/>
  <c r="F240" i="3"/>
  <c r="C434" i="3"/>
  <c r="B412" i="3"/>
  <c r="C175" i="3"/>
  <c r="G687" i="3"/>
  <c r="D491" i="3"/>
  <c r="E289" i="3"/>
  <c r="B601" i="3"/>
  <c r="F230" i="3"/>
  <c r="G697" i="3"/>
  <c r="J173" i="3"/>
  <c r="D470" i="3"/>
  <c r="J582" i="3"/>
  <c r="G428" i="3"/>
  <c r="B487" i="3"/>
  <c r="F518" i="3"/>
  <c r="B215" i="3"/>
  <c r="J475" i="3"/>
  <c r="J205" i="3"/>
  <c r="L442" i="3"/>
  <c r="M684" i="3"/>
  <c r="E499" i="3"/>
  <c r="L333" i="3"/>
  <c r="L521" i="3"/>
  <c r="M290" i="3"/>
  <c r="B508" i="3"/>
  <c r="D602" i="3"/>
  <c r="L249" i="3"/>
  <c r="G708" i="3"/>
  <c r="B644" i="3"/>
  <c r="B370" i="3"/>
  <c r="C388" i="3"/>
  <c r="F221" i="3"/>
  <c r="G521" i="3"/>
  <c r="F450" i="3"/>
  <c r="F432" i="3"/>
  <c r="B587" i="3"/>
  <c r="J531" i="3"/>
  <c r="F218" i="3"/>
  <c r="B604" i="3"/>
  <c r="G271" i="3"/>
  <c r="J514" i="3"/>
  <c r="D212" i="3"/>
  <c r="G281" i="3"/>
  <c r="C243" i="3"/>
  <c r="E380" i="3"/>
  <c r="M380" i="3"/>
  <c r="D374" i="3"/>
  <c r="E387" i="3"/>
  <c r="B504" i="3"/>
  <c r="F309" i="3"/>
  <c r="D365" i="3"/>
  <c r="D418" i="3"/>
  <c r="G324" i="3"/>
  <c r="J412" i="3"/>
  <c r="E260" i="3"/>
  <c r="C397" i="3"/>
  <c r="L323" i="3"/>
  <c r="B326" i="3"/>
  <c r="C325" i="3"/>
  <c r="B672" i="3"/>
  <c r="M533" i="3"/>
  <c r="G393" i="3"/>
  <c r="M364" i="3"/>
  <c r="G388" i="3"/>
  <c r="G634" i="3"/>
  <c r="L583" i="3"/>
  <c r="G344" i="3"/>
  <c r="D517" i="3"/>
  <c r="B254" i="3"/>
  <c r="C364" i="3"/>
  <c r="B398" i="3"/>
  <c r="M675" i="3"/>
  <c r="J289" i="3"/>
  <c r="J471" i="3"/>
  <c r="G318" i="3"/>
  <c r="D353" i="3"/>
  <c r="C392" i="3"/>
  <c r="D243" i="3"/>
  <c r="D367" i="3"/>
  <c r="M415" i="3"/>
  <c r="D388" i="3"/>
  <c r="L358" i="3"/>
  <c r="C389" i="3"/>
  <c r="L513" i="3"/>
  <c r="J345" i="3"/>
  <c r="E468" i="3"/>
  <c r="L492" i="3"/>
  <c r="J335" i="3"/>
  <c r="C659" i="3"/>
  <c r="E679" i="3"/>
  <c r="E457" i="3"/>
  <c r="J338" i="3"/>
  <c r="M420" i="3"/>
  <c r="C393" i="3"/>
  <c r="F626" i="3"/>
  <c r="M469" i="3"/>
  <c r="M488" i="3"/>
  <c r="L504" i="3"/>
  <c r="F263" i="3"/>
  <c r="M384" i="3"/>
  <c r="D563" i="3"/>
  <c r="F365" i="3"/>
  <c r="J466" i="3"/>
  <c r="F662" i="3"/>
  <c r="E650" i="3"/>
  <c r="L266" i="3"/>
  <c r="B527" i="3"/>
  <c r="D525" i="3"/>
  <c r="L206" i="3"/>
  <c r="J330" i="3"/>
  <c r="M334" i="3"/>
  <c r="J495" i="3"/>
  <c r="J387" i="3"/>
  <c r="L269" i="3"/>
  <c r="J596" i="3"/>
  <c r="L600" i="3"/>
  <c r="D511" i="3"/>
  <c r="J424" i="3"/>
  <c r="M393" i="3"/>
  <c r="L602" i="3"/>
  <c r="C371" i="3"/>
  <c r="C348" i="3"/>
  <c r="C361" i="3"/>
  <c r="G610" i="3"/>
  <c r="G470" i="3"/>
  <c r="B682" i="3"/>
  <c r="E425" i="3"/>
  <c r="G691" i="3"/>
  <c r="M608" i="3"/>
  <c r="J213" i="3"/>
  <c r="D452" i="3"/>
  <c r="F201" i="3"/>
  <c r="J708" i="3"/>
  <c r="F402" i="3"/>
  <c r="E592" i="3"/>
  <c r="D283" i="3"/>
  <c r="D498" i="3"/>
  <c r="C558" i="3"/>
  <c r="C687" i="3"/>
  <c r="E246" i="3"/>
  <c r="L309" i="3"/>
  <c r="L688" i="3"/>
  <c r="C385" i="3"/>
  <c r="G343" i="3"/>
  <c r="L273" i="3"/>
  <c r="G408" i="3"/>
  <c r="L598" i="3"/>
  <c r="G330" i="3"/>
  <c r="G574" i="3"/>
  <c r="E384" i="3"/>
  <c r="J186" i="3"/>
  <c r="M412" i="3"/>
  <c r="M603" i="3"/>
  <c r="B340" i="3"/>
  <c r="C444" i="3"/>
  <c r="L469" i="3"/>
  <c r="M349" i="3"/>
  <c r="J297" i="3"/>
  <c r="C360" i="3"/>
  <c r="L430" i="3"/>
  <c r="E670" i="3"/>
  <c r="L668" i="3"/>
  <c r="F435" i="3"/>
  <c r="F362" i="3"/>
  <c r="F408" i="3"/>
  <c r="F292" i="3"/>
  <c r="F431" i="3"/>
  <c r="L502" i="3"/>
  <c r="B524" i="3"/>
  <c r="E564" i="3"/>
  <c r="G277" i="3"/>
  <c r="J415" i="3"/>
  <c r="C626" i="3"/>
  <c r="E643" i="3"/>
  <c r="G557" i="3"/>
  <c r="E376" i="3"/>
  <c r="D401" i="3"/>
  <c r="C290" i="3"/>
  <c r="J509" i="3"/>
  <c r="E516" i="3"/>
  <c r="B460" i="3"/>
  <c r="D399" i="3"/>
  <c r="J548" i="3"/>
  <c r="G496" i="3"/>
  <c r="D435" i="3"/>
  <c r="L576" i="3"/>
  <c r="D238" i="3"/>
  <c r="J396" i="3"/>
  <c r="M299" i="3"/>
  <c r="L382" i="3"/>
  <c r="M697" i="3"/>
  <c r="C601" i="3"/>
  <c r="E422" i="3"/>
  <c r="C698" i="3"/>
  <c r="C423" i="3"/>
  <c r="B423" i="3"/>
  <c r="M424" i="3"/>
  <c r="E472" i="3"/>
  <c r="E452" i="3"/>
  <c r="M342" i="3"/>
  <c r="B441" i="3"/>
  <c r="J481" i="3"/>
  <c r="E299" i="3"/>
  <c r="D291" i="3"/>
  <c r="J503" i="3"/>
  <c r="J431" i="3"/>
  <c r="B354" i="3"/>
  <c r="F304" i="3"/>
  <c r="B452" i="3"/>
  <c r="G606" i="3"/>
  <c r="E600" i="3"/>
  <c r="F608" i="3"/>
  <c r="M426" i="3"/>
  <c r="F406" i="3"/>
  <c r="B426" i="3"/>
  <c r="F324" i="3"/>
  <c r="D217" i="3"/>
  <c r="C207" i="3"/>
  <c r="M359" i="3"/>
  <c r="C531" i="3"/>
  <c r="M475" i="3"/>
  <c r="E249" i="3"/>
  <c r="G442" i="3"/>
  <c r="G404" i="3"/>
  <c r="F392" i="3"/>
  <c r="J269" i="3"/>
  <c r="B476" i="3"/>
  <c r="B489" i="3"/>
  <c r="G548" i="3"/>
  <c r="J533" i="3"/>
  <c r="J435" i="3"/>
  <c r="G191" i="3"/>
  <c r="D360" i="3"/>
  <c r="B327" i="3"/>
  <c r="F413" i="3"/>
  <c r="G696" i="3"/>
  <c r="E172" i="3"/>
  <c r="E322" i="3"/>
  <c r="F253" i="3"/>
  <c r="C297" i="3"/>
  <c r="E535" i="3"/>
  <c r="B366" i="3"/>
  <c r="J388" i="3"/>
  <c r="L423" i="3"/>
  <c r="G360" i="3"/>
  <c r="J591" i="3"/>
  <c r="F316" i="3"/>
  <c r="E335" i="3"/>
  <c r="M628" i="3"/>
  <c r="F541" i="3"/>
  <c r="M301" i="3"/>
  <c r="D315" i="3"/>
  <c r="B317" i="3"/>
  <c r="B363" i="3"/>
  <c r="F547" i="3"/>
  <c r="B395" i="3"/>
  <c r="E320" i="3"/>
  <c r="D508" i="3"/>
  <c r="J703" i="3"/>
  <c r="E460" i="3"/>
  <c r="L692" i="3"/>
  <c r="G440" i="3"/>
  <c r="D591" i="3"/>
  <c r="C229" i="3"/>
  <c r="C400" i="3"/>
  <c r="L387" i="3"/>
  <c r="B297" i="3"/>
  <c r="G355" i="3"/>
  <c r="L372" i="3"/>
  <c r="L378" i="3"/>
  <c r="G453" i="3"/>
  <c r="C376" i="3"/>
  <c r="G572" i="3"/>
  <c r="C480" i="3"/>
  <c r="D447" i="3"/>
  <c r="M335" i="3"/>
  <c r="J304" i="3"/>
  <c r="F398" i="3"/>
  <c r="B656" i="3"/>
  <c r="D264" i="3"/>
  <c r="G567" i="3"/>
  <c r="F494" i="3"/>
  <c r="F474" i="3"/>
  <c r="E520" i="3"/>
  <c r="L494" i="3"/>
  <c r="L472" i="3"/>
  <c r="G493" i="3"/>
  <c r="L679" i="3"/>
  <c r="G459" i="3"/>
  <c r="L364" i="3"/>
  <c r="E445" i="3"/>
  <c r="L356" i="3"/>
  <c r="E393" i="3"/>
  <c r="C363" i="3"/>
  <c r="L394" i="3"/>
  <c r="J430" i="3"/>
  <c r="M680" i="3"/>
  <c r="G430" i="3"/>
  <c r="E682" i="3"/>
  <c r="G366" i="3"/>
  <c r="E578" i="3"/>
  <c r="J421" i="3"/>
  <c r="B564" i="3"/>
  <c r="G592" i="3"/>
  <c r="J249" i="3"/>
  <c r="G504" i="3"/>
  <c r="G503" i="3"/>
  <c r="J527" i="3"/>
  <c r="C420" i="3"/>
  <c r="G483" i="3"/>
  <c r="J397" i="3"/>
  <c r="G499" i="3"/>
  <c r="E389" i="3"/>
  <c r="B296" i="3"/>
  <c r="E550" i="3"/>
  <c r="G473" i="3"/>
  <c r="E296" i="3"/>
  <c r="G369" i="3"/>
  <c r="E702" i="3"/>
  <c r="E409" i="3"/>
  <c r="C551" i="3"/>
  <c r="B371" i="3"/>
  <c r="G414" i="3"/>
  <c r="J437" i="3"/>
  <c r="E552" i="3"/>
  <c r="C656" i="3"/>
  <c r="D680" i="3"/>
  <c r="G589" i="3"/>
  <c r="F501" i="3"/>
  <c r="M408" i="3"/>
  <c r="C548" i="3"/>
  <c r="D632" i="3"/>
  <c r="L573" i="3"/>
  <c r="D437" i="3"/>
  <c r="E413" i="3"/>
  <c r="B446" i="3"/>
  <c r="C485" i="3"/>
  <c r="J419" i="3"/>
  <c r="G480" i="3"/>
  <c r="F393" i="3"/>
  <c r="M580" i="3"/>
  <c r="J414" i="3"/>
  <c r="E287" i="3"/>
  <c r="F445" i="3"/>
  <c r="L496" i="3"/>
  <c r="D614" i="3"/>
  <c r="J518" i="3"/>
  <c r="E410" i="3"/>
  <c r="B611" i="3"/>
  <c r="F216" i="3"/>
  <c r="L535" i="3"/>
  <c r="D532" i="3"/>
  <c r="C459" i="3"/>
  <c r="G450" i="3"/>
  <c r="J513" i="3"/>
  <c r="C425" i="3"/>
  <c r="E339" i="3"/>
  <c r="B283" i="3"/>
  <c r="B345" i="3"/>
  <c r="E270" i="3"/>
  <c r="M483" i="3"/>
  <c r="F390" i="3"/>
  <c r="D363" i="3"/>
  <c r="J450" i="3"/>
  <c r="F678" i="3"/>
  <c r="E349" i="3"/>
  <c r="E477" i="3"/>
  <c r="E303" i="3"/>
  <c r="J381" i="3"/>
  <c r="G341" i="3"/>
  <c r="L399" i="3"/>
  <c r="J191" i="3"/>
  <c r="F497" i="3"/>
  <c r="C524" i="3"/>
  <c r="B364" i="3"/>
  <c r="J216" i="3"/>
  <c r="J515" i="3"/>
  <c r="F319" i="3"/>
  <c r="B512" i="3"/>
  <c r="J199" i="3"/>
  <c r="B359" i="3"/>
  <c r="D351" i="3"/>
  <c r="G354" i="3"/>
  <c r="G215" i="3"/>
  <c r="B437" i="3"/>
  <c r="B486" i="3"/>
  <c r="F400" i="3"/>
  <c r="G427" i="3"/>
  <c r="J404" i="3"/>
  <c r="B323" i="3"/>
  <c r="B225" i="3"/>
  <c r="M627" i="3"/>
  <c r="L550" i="3"/>
  <c r="L481" i="3"/>
  <c r="G438" i="3"/>
  <c r="G649" i="3"/>
  <c r="B399" i="3"/>
  <c r="G554" i="3"/>
  <c r="B678" i="3"/>
  <c r="C606" i="3"/>
  <c r="M217" i="3"/>
  <c r="M405" i="3"/>
  <c r="G201" i="3"/>
  <c r="B442" i="3"/>
  <c r="B192" i="3"/>
  <c r="G516" i="3"/>
  <c r="G352" i="3"/>
  <c r="B593" i="3"/>
  <c r="B659" i="3"/>
  <c r="F563" i="3"/>
  <c r="B244" i="3"/>
  <c r="L368" i="3"/>
  <c r="E182" i="3"/>
  <c r="G492" i="3"/>
  <c r="D469" i="3"/>
  <c r="B376" i="3"/>
  <c r="F267" i="3"/>
  <c r="F683" i="3"/>
  <c r="M245" i="3"/>
  <c r="B488" i="3"/>
  <c r="F231" i="3"/>
  <c r="E687" i="3"/>
  <c r="D237" i="3"/>
  <c r="B383" i="3"/>
  <c r="E367" i="3"/>
  <c r="D218" i="3"/>
  <c r="L373" i="3"/>
  <c r="B691" i="3"/>
  <c r="F699" i="3"/>
  <c r="L641" i="3"/>
  <c r="M456" i="3"/>
  <c r="C372" i="3"/>
  <c r="G177" i="3"/>
  <c r="D581" i="3"/>
  <c r="B548" i="3"/>
  <c r="M399" i="3"/>
  <c r="J499" i="3"/>
  <c r="F433" i="3"/>
  <c r="G327" i="3"/>
  <c r="B353" i="3"/>
  <c r="B314" i="3"/>
  <c r="C542" i="3"/>
  <c r="G681" i="3"/>
  <c r="M383" i="3"/>
  <c r="M542" i="3"/>
  <c r="E267" i="3"/>
  <c r="B471" i="3"/>
  <c r="E675" i="3"/>
  <c r="M253" i="3"/>
  <c r="B388" i="3"/>
  <c r="E369" i="3"/>
  <c r="M538" i="3"/>
  <c r="L332" i="3"/>
  <c r="E263" i="3"/>
  <c r="F446" i="3"/>
  <c r="G477" i="3"/>
  <c r="C477" i="3"/>
  <c r="D327" i="3"/>
  <c r="E331" i="3"/>
  <c r="F499" i="3"/>
  <c r="E350" i="3"/>
  <c r="F456" i="3"/>
  <c r="M656" i="3"/>
  <c r="M594" i="3"/>
  <c r="B381" i="3"/>
  <c r="B664" i="3"/>
  <c r="D569" i="3"/>
  <c r="B299" i="3"/>
  <c r="L389" i="3"/>
  <c r="F421" i="3"/>
  <c r="C561" i="3"/>
  <c r="G338" i="3"/>
  <c r="J229" i="3"/>
  <c r="D459" i="3"/>
  <c r="M474" i="3"/>
  <c r="J362" i="3"/>
  <c r="G632" i="3"/>
  <c r="L565" i="3"/>
  <c r="F576" i="3"/>
  <c r="M598" i="3"/>
  <c r="L403" i="3"/>
  <c r="E248" i="3"/>
  <c r="G315" i="3"/>
  <c r="D521" i="3"/>
  <c r="E428" i="3"/>
  <c r="D395" i="3"/>
  <c r="L413" i="3"/>
  <c r="B269" i="3"/>
  <c r="F460" i="3"/>
  <c r="M402" i="3"/>
  <c r="G452" i="3"/>
  <c r="B221" i="3"/>
  <c r="M461" i="3"/>
  <c r="J440" i="3"/>
  <c r="F360" i="3"/>
  <c r="F439" i="3"/>
  <c r="J566" i="3"/>
  <c r="C675" i="3"/>
  <c r="G550" i="3"/>
  <c r="J525" i="3"/>
  <c r="G242" i="3"/>
  <c r="C303" i="3"/>
  <c r="L523" i="3"/>
  <c r="E453" i="3"/>
  <c r="J637" i="3"/>
  <c r="J600" i="3"/>
  <c r="L617" i="3"/>
  <c r="G588" i="3"/>
  <c r="E449" i="3"/>
  <c r="G432" i="3"/>
  <c r="L361" i="3"/>
  <c r="C431" i="3"/>
  <c r="L400" i="3"/>
  <c r="M596" i="3"/>
  <c r="J375" i="3"/>
  <c r="M619" i="3"/>
  <c r="F635" i="3"/>
  <c r="D357" i="3"/>
  <c r="L213" i="3"/>
  <c r="G334" i="3"/>
  <c r="F462" i="3"/>
  <c r="G217" i="3"/>
  <c r="D524" i="3"/>
  <c r="L452" i="3"/>
  <c r="F440" i="3"/>
  <c r="E464" i="3"/>
  <c r="M467" i="3"/>
  <c r="D310" i="3"/>
  <c r="C525" i="3"/>
  <c r="L590" i="3"/>
  <c r="G539" i="3"/>
  <c r="L446" i="3"/>
  <c r="G482" i="3"/>
  <c r="G585" i="3"/>
  <c r="B448" i="3"/>
  <c r="J485" i="3"/>
  <c r="J263" i="3"/>
  <c r="G583" i="3"/>
  <c r="J427" i="3"/>
  <c r="C702" i="3"/>
  <c r="E312" i="3"/>
  <c r="E475" i="3"/>
  <c r="M709" i="3"/>
  <c r="G435" i="3"/>
  <c r="J444" i="3"/>
  <c r="E423" i="3"/>
  <c r="G552" i="3"/>
  <c r="J550" i="3"/>
  <c r="L312" i="3"/>
  <c r="J447" i="3"/>
  <c r="M194" i="3"/>
  <c r="D422" i="3"/>
  <c r="B440" i="3"/>
  <c r="C475" i="3"/>
  <c r="M338" i="3"/>
  <c r="G275" i="3"/>
  <c r="J441" i="3"/>
  <c r="D279" i="3"/>
  <c r="G353" i="3"/>
  <c r="F284" i="3"/>
  <c r="F522" i="3"/>
  <c r="G584" i="3"/>
  <c r="J537" i="3"/>
  <c r="F584" i="3"/>
  <c r="L673" i="3"/>
  <c r="G568" i="3"/>
  <c r="M200" i="3"/>
  <c r="G456" i="3"/>
  <c r="C518" i="3"/>
  <c r="F552" i="3"/>
  <c r="J461" i="3"/>
  <c r="L510" i="3"/>
  <c r="D381" i="3"/>
  <c r="M463" i="3"/>
  <c r="F428" i="3"/>
  <c r="G439" i="3"/>
  <c r="D540" i="3"/>
  <c r="C408" i="3"/>
  <c r="J478" i="3"/>
  <c r="E371" i="3"/>
  <c r="E436" i="3"/>
  <c r="B418" i="3"/>
  <c r="M460" i="3"/>
  <c r="G243" i="3"/>
  <c r="B411" i="3"/>
  <c r="J597" i="3"/>
  <c r="J410" i="3"/>
  <c r="E522" i="3"/>
  <c r="C268" i="3"/>
  <c r="F293" i="3"/>
  <c r="M376" i="3"/>
  <c r="B273" i="3"/>
  <c r="M530" i="3"/>
  <c r="G501" i="3"/>
  <c r="G553" i="3"/>
  <c r="E276" i="3"/>
  <c r="D485" i="3"/>
  <c r="J618" i="3"/>
  <c r="G458" i="3"/>
  <c r="C260" i="3"/>
  <c r="D663" i="3"/>
  <c r="L275" i="3"/>
  <c r="M322" i="3"/>
  <c r="L236" i="3"/>
  <c r="B475" i="3"/>
  <c r="D369" i="3"/>
  <c r="C237" i="3"/>
  <c r="C439" i="3"/>
  <c r="C331" i="3"/>
  <c r="E497" i="3"/>
  <c r="B417" i="3"/>
  <c r="C554" i="3"/>
  <c r="J217" i="3"/>
  <c r="E502" i="3"/>
  <c r="C582" i="3"/>
  <c r="J590" i="3"/>
  <c r="E400" i="3"/>
  <c r="G395" i="3"/>
  <c r="E365" i="3"/>
  <c r="J573" i="3"/>
  <c r="F255" i="3"/>
  <c r="C366" i="3"/>
  <c r="J577" i="3"/>
  <c r="F270" i="3"/>
  <c r="C517" i="3"/>
  <c r="D648" i="3"/>
  <c r="G350" i="3"/>
  <c r="G437" i="3"/>
  <c r="E255" i="3"/>
  <c r="E614" i="3"/>
  <c r="G273" i="3"/>
  <c r="L340" i="3"/>
  <c r="B230" i="3"/>
  <c r="C577" i="3"/>
  <c r="G372" i="3"/>
  <c r="C421" i="3"/>
  <c r="B342" i="3"/>
  <c r="M292" i="3"/>
  <c r="B239" i="3"/>
  <c r="B630" i="3"/>
  <c r="B217" i="3"/>
  <c r="E181" i="3"/>
  <c r="L395" i="3"/>
  <c r="C208" i="3"/>
  <c r="D503" i="3"/>
  <c r="E174" i="3"/>
  <c r="J315" i="3"/>
  <c r="F300" i="3"/>
  <c r="L369" i="3"/>
  <c r="J321" i="3"/>
  <c r="D515" i="3"/>
  <c r="E545" i="3"/>
  <c r="C586" i="3"/>
  <c r="F331" i="3"/>
  <c r="C448" i="3"/>
  <c r="D699" i="3"/>
  <c r="C413" i="3"/>
  <c r="E341" i="3"/>
  <c r="F282" i="3"/>
  <c r="M699" i="3"/>
  <c r="J348" i="3"/>
  <c r="L411" i="3"/>
  <c r="C329" i="3"/>
  <c r="M328" i="3"/>
  <c r="L476" i="3"/>
  <c r="M595" i="3"/>
  <c r="L299" i="3"/>
  <c r="D639" i="3"/>
  <c r="M373" i="3"/>
  <c r="L339" i="3"/>
  <c r="F695" i="3"/>
  <c r="L503" i="3"/>
  <c r="F569" i="3"/>
  <c r="C383" i="3"/>
  <c r="E385" i="3"/>
  <c r="M672" i="3"/>
  <c r="B649" i="3"/>
  <c r="E601" i="3"/>
  <c r="J334" i="3"/>
  <c r="D280" i="3"/>
  <c r="M462" i="3"/>
  <c r="C275" i="3"/>
  <c r="E424" i="3"/>
  <c r="G339" i="3"/>
  <c r="G434" i="3"/>
  <c r="M585" i="3"/>
  <c r="F670" i="3"/>
  <c r="G263" i="3"/>
  <c r="M670" i="3"/>
  <c r="G689" i="3"/>
  <c r="F178" i="3"/>
  <c r="F488" i="3"/>
  <c r="E301" i="3"/>
  <c r="D456" i="3"/>
  <c r="F340" i="3"/>
  <c r="G254" i="3"/>
  <c r="J464" i="3"/>
  <c r="B499" i="3"/>
  <c r="J399" i="3"/>
  <c r="J552" i="3"/>
  <c r="E403" i="3"/>
  <c r="G661" i="3"/>
  <c r="E216" i="3"/>
  <c r="L597" i="3"/>
  <c r="D317" i="3"/>
  <c r="F591" i="3"/>
  <c r="B528" i="3"/>
  <c r="D222" i="3"/>
  <c r="C416" i="3"/>
  <c r="M411" i="3"/>
  <c r="F223" i="3"/>
  <c r="C429" i="3"/>
  <c r="G336" i="3"/>
  <c r="B530" i="3"/>
  <c r="E416" i="3"/>
  <c r="E484" i="3"/>
  <c r="L517" i="3"/>
  <c r="C369" i="3"/>
  <c r="G255" i="3"/>
  <c r="M649" i="3"/>
  <c r="B439" i="3"/>
  <c r="C404" i="3"/>
  <c r="E379" i="3"/>
  <c r="J391" i="3"/>
  <c r="G519" i="3"/>
  <c r="D471" i="3"/>
  <c r="L632" i="3"/>
  <c r="B351" i="3"/>
  <c r="B594" i="3"/>
  <c r="F523" i="3"/>
  <c r="F536" i="3"/>
  <c r="M249" i="3"/>
  <c r="E340" i="3"/>
  <c r="F524" i="3"/>
  <c r="G376" i="3"/>
  <c r="E619" i="3"/>
  <c r="G249" i="3"/>
  <c r="J364" i="3"/>
  <c r="B280" i="3"/>
  <c r="D424" i="3"/>
  <c r="J448" i="3"/>
  <c r="E698" i="3"/>
  <c r="E274" i="3"/>
  <c r="C213" i="3"/>
  <c r="F570" i="3"/>
  <c r="D248" i="3"/>
  <c r="C387" i="3"/>
  <c r="B445" i="3"/>
  <c r="C391" i="3"/>
  <c r="E640" i="3"/>
  <c r="J392" i="3"/>
  <c r="D428" i="3"/>
  <c r="F363" i="3"/>
  <c r="L262" i="3"/>
  <c r="G363" i="3"/>
  <c r="D585" i="3"/>
  <c r="D434" i="3"/>
  <c r="L276" i="3"/>
  <c r="M601" i="3"/>
  <c r="L374" i="3"/>
  <c r="G659" i="3"/>
  <c r="F539" i="3"/>
  <c r="G444" i="3"/>
  <c r="M668" i="3"/>
  <c r="G527" i="3"/>
  <c r="E345" i="3"/>
  <c r="L439" i="3"/>
  <c r="M344" i="3"/>
  <c r="L458" i="3"/>
  <c r="G531" i="3"/>
  <c r="L453" i="3"/>
  <c r="L354" i="3"/>
  <c r="G407" i="3"/>
  <c r="E357" i="3"/>
  <c r="G558" i="3"/>
  <c r="E663" i="3"/>
  <c r="L311" i="3"/>
  <c r="M576" i="3"/>
  <c r="E420" i="3"/>
  <c r="M324" i="3"/>
  <c r="F341" i="3"/>
  <c r="E343" i="3"/>
  <c r="M188" i="3"/>
  <c r="G431" i="3"/>
  <c r="C605" i="3"/>
  <c r="M346" i="3"/>
  <c r="B533" i="3"/>
  <c r="M207" i="3"/>
  <c r="J287" i="3"/>
  <c r="G312" i="3"/>
  <c r="D502" i="3"/>
  <c r="J607" i="3"/>
  <c r="C615" i="3"/>
  <c r="E361" i="3"/>
  <c r="B202" i="3"/>
  <c r="L362" i="3"/>
  <c r="C472" i="3"/>
  <c r="D285" i="3"/>
  <c r="M497" i="3"/>
  <c r="L420" i="3"/>
  <c r="D643" i="3"/>
  <c r="L385" i="3"/>
  <c r="B285" i="3"/>
  <c r="E309" i="3"/>
  <c r="B295" i="3"/>
  <c r="D382" i="3"/>
  <c r="G292" i="3"/>
  <c r="B635" i="3"/>
  <c r="B298" i="3"/>
  <c r="L664" i="3"/>
  <c r="F350" i="3"/>
  <c r="L414" i="3"/>
  <c r="C651" i="3"/>
  <c r="C203" i="3"/>
  <c r="F436" i="3"/>
  <c r="M353" i="3"/>
  <c r="F396" i="3"/>
  <c r="M323" i="3"/>
  <c r="C644" i="3"/>
  <c r="E363" i="3"/>
  <c r="F248" i="3"/>
  <c r="E353" i="3"/>
  <c r="E342" i="3"/>
  <c r="G401" i="3"/>
  <c r="D322" i="3"/>
  <c r="M357" i="3"/>
  <c r="C410" i="3"/>
  <c r="J568" i="3"/>
  <c r="G644" i="3"/>
  <c r="C538" i="3"/>
  <c r="E227" i="3"/>
  <c r="D231" i="3"/>
  <c r="B392" i="3"/>
  <c r="B582" i="3"/>
  <c r="E584" i="3"/>
  <c r="B305" i="3"/>
  <c r="M444" i="3"/>
  <c r="G570" i="3"/>
  <c r="D361" i="3"/>
  <c r="B328" i="3"/>
  <c r="J403" i="3"/>
  <c r="F190" i="3"/>
  <c r="L572" i="3"/>
  <c r="F382" i="3"/>
  <c r="F198" i="3"/>
  <c r="F207" i="3"/>
  <c r="D450" i="3"/>
  <c r="M705" i="3"/>
  <c r="B250" i="3"/>
  <c r="F238" i="3"/>
  <c r="E372" i="3"/>
  <c r="F512" i="3"/>
  <c r="C471" i="3"/>
  <c r="D427" i="3"/>
  <c r="M280" i="3"/>
  <c r="D386" i="3"/>
  <c r="J623" i="3"/>
  <c r="D543" i="3"/>
  <c r="M307" i="3"/>
  <c r="D292" i="3"/>
  <c r="L367" i="3"/>
  <c r="C227" i="3"/>
  <c r="B355" i="3"/>
  <c r="D518" i="3"/>
  <c r="G693" i="3"/>
  <c r="B346" i="3"/>
  <c r="M468" i="3"/>
  <c r="L532" i="3"/>
  <c r="J309" i="3"/>
  <c r="L490" i="3"/>
  <c r="G534" i="3"/>
  <c r="J686" i="3"/>
  <c r="D487" i="3"/>
  <c r="E518" i="3"/>
  <c r="G524" i="3"/>
  <c r="M431" i="3"/>
  <c r="C466" i="3"/>
  <c r="D340" i="3"/>
  <c r="J292" i="3"/>
  <c r="B598" i="3"/>
  <c r="C405" i="3"/>
  <c r="E354" i="3"/>
  <c r="E189" i="3"/>
  <c r="E237" i="3"/>
  <c r="D269" i="3"/>
  <c r="G176" i="3"/>
  <c r="D501" i="3"/>
  <c r="C370" i="3"/>
  <c r="G424" i="3"/>
  <c r="M296" i="3"/>
  <c r="C281" i="3"/>
  <c r="L257" i="3"/>
  <c r="J271" i="3"/>
  <c r="M285" i="3"/>
  <c r="F265" i="3"/>
  <c r="J557" i="3"/>
  <c r="J417" i="3"/>
  <c r="C337" i="3"/>
  <c r="L570" i="3"/>
  <c r="L359" i="3"/>
  <c r="F504" i="3"/>
  <c r="E252" i="3"/>
  <c r="J350" i="3"/>
  <c r="C192" i="3"/>
  <c r="B447" i="3"/>
  <c r="F572" i="3"/>
  <c r="L355" i="3"/>
  <c r="B427" i="3"/>
  <c r="B506" i="3"/>
  <c r="G335" i="3"/>
  <c r="J602" i="3"/>
  <c r="B186" i="3"/>
  <c r="J393" i="3"/>
  <c r="D552" i="3"/>
  <c r="M401" i="3"/>
  <c r="L393" i="3"/>
  <c r="C503" i="3"/>
  <c r="B408" i="3"/>
  <c r="F671" i="3"/>
  <c r="D651" i="3"/>
  <c r="M392" i="3"/>
  <c r="J489" i="3"/>
  <c r="C322" i="3"/>
  <c r="E259" i="3"/>
  <c r="F273" i="3"/>
  <c r="G559" i="3"/>
  <c r="F420" i="3"/>
  <c r="B403" i="3"/>
  <c r="F535" i="3"/>
  <c r="E479" i="3"/>
  <c r="J355" i="3"/>
  <c r="J694" i="3"/>
  <c r="C196" i="3"/>
  <c r="L643" i="3"/>
  <c r="D496" i="3"/>
  <c r="F290" i="3"/>
  <c r="C653" i="3"/>
  <c r="J252" i="3"/>
  <c r="F375" i="3"/>
  <c r="E306" i="3"/>
  <c r="B603" i="3"/>
  <c r="M554" i="3"/>
  <c r="F338" i="3"/>
  <c r="D403" i="3"/>
  <c r="M534" i="3"/>
  <c r="F441" i="3"/>
  <c r="L176" i="3"/>
  <c r="F597" i="3"/>
  <c r="B377" i="3"/>
  <c r="B455" i="3"/>
  <c r="D339" i="3"/>
  <c r="D497" i="3"/>
  <c r="G471" i="3"/>
  <c r="E377" i="3"/>
  <c r="E594" i="3"/>
  <c r="M549" i="3"/>
  <c r="J606" i="3"/>
  <c r="E398" i="3"/>
  <c r="D441" i="3"/>
  <c r="G448" i="3"/>
  <c r="G544" i="3"/>
  <c r="J378" i="3"/>
  <c r="C180" i="3"/>
  <c r="L530" i="3"/>
  <c r="B409" i="3"/>
  <c r="F444" i="3"/>
  <c r="L477" i="3"/>
  <c r="L584" i="3"/>
  <c r="C382" i="3"/>
  <c r="B503" i="3"/>
  <c r="L537" i="3"/>
  <c r="L450" i="3"/>
  <c r="L552" i="3"/>
  <c r="M630" i="3"/>
  <c r="J428" i="3"/>
  <c r="L193" i="3"/>
  <c r="M407" i="3"/>
  <c r="B405" i="3"/>
  <c r="E402" i="3"/>
  <c r="F620" i="3"/>
  <c r="E558" i="3"/>
  <c r="L253" i="3"/>
  <c r="J522" i="3"/>
  <c r="G200" i="3"/>
  <c r="C695" i="3"/>
  <c r="B482" i="3"/>
  <c r="L353" i="3"/>
  <c r="M543" i="3"/>
  <c r="F405" i="3"/>
  <c r="J526" i="3"/>
  <c r="L402" i="3"/>
  <c r="G420" i="3"/>
  <c r="J318" i="3"/>
  <c r="G506" i="3"/>
  <c r="C528" i="3"/>
  <c r="E344" i="3"/>
  <c r="B638" i="3"/>
  <c r="F271" i="3"/>
  <c r="M297" i="3"/>
  <c r="F491" i="3"/>
  <c r="M471" i="3"/>
  <c r="F490" i="3"/>
  <c r="D312" i="3"/>
  <c r="B516" i="3"/>
  <c r="F352" i="3"/>
  <c r="C482" i="3"/>
  <c r="M236" i="3"/>
  <c r="B485" i="3"/>
  <c r="D506" i="3"/>
  <c r="L180" i="3"/>
  <c r="D246" i="3"/>
  <c r="M477" i="3"/>
  <c r="G597" i="3"/>
  <c r="C257" i="3"/>
  <c r="L191" i="3"/>
  <c r="G368" i="3"/>
  <c r="G645" i="3"/>
  <c r="G485" i="3"/>
  <c r="G382" i="3"/>
  <c r="M518" i="3"/>
  <c r="B684" i="3"/>
  <c r="D483" i="3"/>
  <c r="B311" i="3"/>
  <c r="M558" i="3"/>
  <c r="D397" i="3"/>
  <c r="G305" i="3"/>
  <c r="E253" i="3"/>
  <c r="F355" i="3"/>
  <c r="L554" i="3"/>
  <c r="J386" i="3"/>
  <c r="E441" i="3"/>
  <c r="B362" i="3"/>
  <c r="G316" i="3"/>
  <c r="C602" i="3"/>
  <c r="L429" i="3"/>
  <c r="F551" i="3"/>
  <c r="J408" i="3"/>
  <c r="F388" i="3"/>
  <c r="J367" i="3"/>
  <c r="C636" i="3"/>
  <c r="J368" i="3"/>
  <c r="F426" i="3"/>
  <c r="D616" i="3"/>
  <c r="B676" i="3"/>
  <c r="D514" i="3"/>
  <c r="E508" i="3"/>
  <c r="L611" i="3"/>
  <c r="B325" i="3"/>
  <c r="E480" i="3"/>
  <c r="M264" i="3"/>
  <c r="C247" i="3"/>
  <c r="F213" i="3"/>
  <c r="J294" i="3"/>
  <c r="B592" i="3"/>
  <c r="G379" i="3"/>
  <c r="C324" i="3"/>
  <c r="M679" i="3"/>
  <c r="L300" i="3"/>
  <c r="J255" i="3"/>
  <c r="J390" i="3"/>
  <c r="M256" i="3"/>
  <c r="E605" i="3"/>
  <c r="E421" i="3"/>
  <c r="C350" i="3"/>
  <c r="F349" i="3"/>
  <c r="G638" i="3"/>
  <c r="C676" i="3"/>
  <c r="C617" i="3"/>
  <c r="L322" i="3"/>
  <c r="D341" i="3"/>
  <c r="C396" i="3"/>
  <c r="L315" i="3"/>
  <c r="B172" i="3"/>
  <c r="J443" i="3"/>
  <c r="D188" i="3"/>
  <c r="C440" i="3"/>
  <c r="F326" i="3"/>
  <c r="M351" i="3"/>
  <c r="B228" i="3"/>
  <c r="M379" i="3"/>
  <c r="B335" i="3"/>
  <c r="B546" i="3"/>
  <c r="F171" i="3"/>
  <c r="D354" i="3"/>
  <c r="L296" i="3"/>
  <c r="C353" i="3"/>
  <c r="E503" i="3"/>
  <c r="B563" i="3"/>
  <c r="J572" i="3"/>
  <c r="J480" i="3"/>
  <c r="B505" i="3"/>
  <c r="B492" i="3"/>
  <c r="G317" i="3"/>
  <c r="M482" i="3"/>
  <c r="B464" i="3"/>
  <c r="L418" i="3"/>
  <c r="C585" i="3"/>
  <c r="M319" i="3"/>
  <c r="G469" i="3"/>
  <c r="L657" i="3"/>
  <c r="L595" i="3"/>
  <c r="C390" i="3"/>
  <c r="M578" i="3"/>
  <c r="B584" i="3"/>
  <c r="D685" i="3"/>
  <c r="J101" i="3"/>
  <c r="C132" i="3"/>
  <c r="B114" i="3"/>
  <c r="C299" i="3"/>
  <c r="L585" i="3"/>
  <c r="F694" i="3"/>
  <c r="F629" i="3"/>
  <c r="E101" i="3"/>
  <c r="D445" i="3"/>
  <c r="B469" i="3"/>
  <c r="G514" i="3"/>
  <c r="L571" i="3"/>
  <c r="J695" i="3"/>
  <c r="G135" i="3"/>
  <c r="G112" i="3"/>
  <c r="E134" i="3"/>
  <c r="E368" i="3"/>
  <c r="J523" i="3"/>
  <c r="L686" i="3"/>
  <c r="M532" i="3"/>
  <c r="C156" i="3"/>
  <c r="L155" i="3"/>
  <c r="B570" i="3"/>
  <c r="M432" i="3"/>
  <c r="F693" i="3"/>
  <c r="F644" i="3"/>
  <c r="J104" i="3"/>
  <c r="J124" i="3"/>
  <c r="B402" i="3"/>
  <c r="L381" i="3"/>
  <c r="J613" i="3"/>
  <c r="F648" i="3"/>
  <c r="D96" i="3"/>
  <c r="L101" i="3"/>
  <c r="F118" i="3"/>
  <c r="G119" i="3"/>
  <c r="D406" i="3"/>
  <c r="B526" i="3"/>
  <c r="M352" i="3"/>
  <c r="E574" i="3"/>
  <c r="B97" i="3"/>
  <c r="F100" i="3"/>
  <c r="C118" i="3"/>
  <c r="D119" i="3"/>
  <c r="E133" i="3"/>
  <c r="G157" i="3"/>
  <c r="M112" i="3"/>
  <c r="G132" i="3"/>
  <c r="E109" i="3"/>
  <c r="G108" i="3"/>
  <c r="G113" i="3"/>
  <c r="E149" i="3"/>
  <c r="B113" i="3"/>
  <c r="G125" i="3"/>
  <c r="J116" i="3"/>
  <c r="E155" i="3"/>
  <c r="F131" i="3"/>
  <c r="D134" i="3"/>
  <c r="M131" i="3"/>
  <c r="M141" i="3"/>
  <c r="E130" i="3"/>
  <c r="D148" i="3"/>
  <c r="B159" i="3"/>
  <c r="D131" i="3"/>
  <c r="M114" i="3"/>
  <c r="G121" i="3"/>
  <c r="C153" i="3"/>
  <c r="C106" i="3"/>
  <c r="C127" i="3"/>
  <c r="D120" i="3"/>
  <c r="L124" i="3"/>
  <c r="E161" i="3"/>
  <c r="E162" i="3"/>
  <c r="G115" i="3"/>
  <c r="C162" i="3"/>
  <c r="B142" i="3"/>
  <c r="M123" i="3"/>
  <c r="B112" i="3"/>
  <c r="L105" i="3"/>
  <c r="L139" i="3"/>
  <c r="L404" i="3"/>
  <c r="G462" i="3"/>
  <c r="E412" i="3"/>
  <c r="G417" i="3"/>
  <c r="L398" i="3"/>
  <c r="B566" i="3"/>
  <c r="C411" i="3"/>
  <c r="M382" i="3"/>
  <c r="F560" i="3"/>
  <c r="J640" i="3"/>
  <c r="E567" i="3"/>
  <c r="L100" i="3"/>
  <c r="D695" i="3"/>
  <c r="E175" i="3"/>
  <c r="D608" i="3"/>
  <c r="L610" i="3"/>
  <c r="D102" i="3"/>
  <c r="F116" i="3"/>
  <c r="B132" i="3"/>
  <c r="C570" i="3"/>
  <c r="G449" i="3"/>
  <c r="B674" i="3"/>
  <c r="G526" i="3"/>
  <c r="J102" i="3"/>
  <c r="J354" i="3"/>
  <c r="L457" i="3"/>
  <c r="J238" i="3"/>
  <c r="E591" i="3"/>
  <c r="J100" i="3"/>
  <c r="J131" i="3"/>
  <c r="M118" i="3"/>
  <c r="B510" i="3"/>
  <c r="M400" i="3"/>
  <c r="M484" i="3"/>
  <c r="F632" i="3"/>
  <c r="J620" i="3"/>
  <c r="D129" i="3"/>
  <c r="D117" i="3"/>
  <c r="L136" i="3"/>
  <c r="D466" i="3"/>
  <c r="J647" i="3"/>
  <c r="F653" i="3"/>
  <c r="E98" i="3"/>
  <c r="D138" i="3"/>
  <c r="F127" i="3"/>
  <c r="F674" i="3"/>
  <c r="F557" i="3"/>
  <c r="L623" i="3"/>
  <c r="E100" i="3"/>
  <c r="D101" i="3"/>
  <c r="C102" i="3"/>
  <c r="G141" i="3"/>
  <c r="D425" i="3"/>
  <c r="F394" i="3"/>
  <c r="B498" i="3"/>
  <c r="J699" i="3"/>
  <c r="E95" i="3"/>
  <c r="G101" i="3"/>
  <c r="G151" i="3"/>
  <c r="F139" i="3"/>
  <c r="J152" i="3"/>
  <c r="F162" i="3"/>
  <c r="F152" i="3"/>
  <c r="D142" i="3"/>
  <c r="J150" i="3"/>
  <c r="B133" i="3"/>
  <c r="J156" i="3"/>
  <c r="B101" i="3"/>
  <c r="M163" i="3"/>
  <c r="J127" i="3"/>
  <c r="E158" i="3"/>
  <c r="B110" i="3"/>
  <c r="E159" i="3"/>
  <c r="E153" i="3"/>
  <c r="M155" i="3"/>
  <c r="D126" i="3"/>
  <c r="D136" i="3"/>
  <c r="L112" i="3"/>
  <c r="J142" i="3"/>
  <c r="M120" i="3"/>
  <c r="L132" i="3"/>
  <c r="F108" i="3"/>
  <c r="L108" i="3"/>
  <c r="M105" i="3"/>
  <c r="G129" i="3"/>
  <c r="F153" i="3"/>
  <c r="M130" i="3"/>
  <c r="L146" i="3"/>
  <c r="D118" i="3"/>
  <c r="B143" i="3"/>
  <c r="E160" i="3"/>
  <c r="J108" i="3"/>
  <c r="E152" i="3"/>
  <c r="M107" i="3"/>
  <c r="J136" i="3"/>
  <c r="J105" i="3"/>
  <c r="M414" i="3"/>
  <c r="M443" i="3"/>
  <c r="C242" i="3"/>
  <c r="B624" i="3"/>
  <c r="F206" i="3"/>
  <c r="D600" i="3"/>
  <c r="M303" i="3"/>
  <c r="F343" i="3"/>
  <c r="J683" i="3"/>
  <c r="L627" i="3"/>
  <c r="L272" i="3"/>
  <c r="C560" i="3"/>
  <c r="J675" i="3"/>
  <c r="J614" i="3"/>
  <c r="B102" i="3"/>
  <c r="B124" i="3"/>
  <c r="F135" i="3"/>
  <c r="M428" i="3"/>
  <c r="F380" i="3"/>
  <c r="F700" i="3"/>
  <c r="G660" i="3"/>
  <c r="F98" i="3"/>
  <c r="J129" i="3"/>
  <c r="M138" i="3"/>
  <c r="F544" i="3"/>
  <c r="G418" i="3"/>
  <c r="M329" i="3"/>
  <c r="D649" i="3"/>
  <c r="L147" i="3"/>
  <c r="G111" i="3"/>
  <c r="F252" i="3"/>
  <c r="L621" i="3"/>
  <c r="B397" i="3"/>
  <c r="L662" i="3"/>
  <c r="D95" i="3"/>
  <c r="C117" i="3"/>
  <c r="G139" i="3"/>
  <c r="E137" i="3"/>
  <c r="L473" i="3"/>
  <c r="E634" i="3"/>
  <c r="M698" i="3"/>
  <c r="E539" i="3"/>
  <c r="J96" i="3"/>
  <c r="E120" i="3"/>
  <c r="L131" i="3"/>
  <c r="D116" i="3"/>
  <c r="C569" i="3"/>
  <c r="F685" i="3"/>
  <c r="E582" i="3"/>
  <c r="D121" i="3"/>
  <c r="J138" i="3"/>
  <c r="J112" i="3"/>
  <c r="L415" i="3"/>
  <c r="D701" i="3"/>
  <c r="G601" i="3"/>
  <c r="E132" i="3"/>
  <c r="E112" i="3"/>
  <c r="J162" i="3"/>
  <c r="C150" i="3"/>
  <c r="C130" i="3"/>
  <c r="J163" i="3"/>
  <c r="G130" i="3"/>
  <c r="M160" i="3"/>
  <c r="J141" i="3"/>
  <c r="E105" i="3"/>
  <c r="E144" i="3"/>
  <c r="B162" i="3"/>
  <c r="F161" i="3"/>
  <c r="D158" i="3"/>
  <c r="E141" i="3"/>
  <c r="E122" i="3"/>
  <c r="F141" i="3"/>
  <c r="M117" i="3"/>
  <c r="M132" i="3"/>
  <c r="L142" i="3"/>
  <c r="G110" i="3"/>
  <c r="B107" i="3"/>
  <c r="L160" i="3"/>
  <c r="J155" i="3"/>
  <c r="M159" i="3"/>
  <c r="L151" i="3"/>
  <c r="G164" i="3"/>
  <c r="F154" i="3"/>
  <c r="J160" i="3"/>
  <c r="M142" i="3"/>
  <c r="J109" i="3"/>
  <c r="E140" i="3"/>
  <c r="L129" i="3"/>
  <c r="E131" i="3"/>
  <c r="F147" i="3"/>
  <c r="D132" i="3"/>
  <c r="L148" i="3"/>
  <c r="F379" i="3"/>
  <c r="G489" i="3"/>
  <c r="B430" i="3"/>
  <c r="B461" i="3"/>
  <c r="M422" i="3"/>
  <c r="M682" i="3"/>
  <c r="B394" i="3"/>
  <c r="G498" i="3"/>
  <c r="L667" i="3"/>
  <c r="D99" i="3"/>
  <c r="M97" i="3"/>
  <c r="M96" i="3"/>
  <c r="D589" i="3"/>
  <c r="J498" i="3"/>
  <c r="C678" i="3"/>
  <c r="G684" i="3"/>
  <c r="L99" i="3"/>
  <c r="M135" i="3"/>
  <c r="C115" i="3"/>
  <c r="L549" i="3"/>
  <c r="E583" i="3"/>
  <c r="F527" i="3"/>
  <c r="F660" i="3"/>
  <c r="G692" i="3"/>
  <c r="G98" i="3"/>
  <c r="B95" i="3"/>
  <c r="M119" i="3"/>
  <c r="L130" i="3"/>
  <c r="C354" i="3"/>
  <c r="L580" i="3"/>
  <c r="F533" i="3"/>
  <c r="B647" i="3"/>
  <c r="E136" i="3"/>
  <c r="D115" i="3"/>
  <c r="C457" i="3"/>
  <c r="D342" i="3"/>
  <c r="C272" i="3"/>
  <c r="L698" i="3"/>
  <c r="D113" i="3"/>
  <c r="J117" i="3"/>
  <c r="E264" i="3"/>
  <c r="D559" i="3"/>
  <c r="M694" i="3"/>
  <c r="E673" i="3"/>
  <c r="B655" i="3"/>
  <c r="M98" i="3"/>
  <c r="B130" i="3"/>
  <c r="C125" i="3"/>
  <c r="J446" i="3"/>
  <c r="J661" i="3"/>
  <c r="E509" i="3"/>
  <c r="D697" i="3"/>
  <c r="J118" i="3"/>
  <c r="F132" i="3"/>
  <c r="J111" i="3"/>
  <c r="L468" i="3"/>
  <c r="D661" i="3"/>
  <c r="B662" i="3"/>
  <c r="G97" i="3"/>
  <c r="L98" i="3"/>
  <c r="L102" i="3"/>
  <c r="M126" i="3"/>
  <c r="E145" i="3"/>
  <c r="C109" i="3"/>
  <c r="G116" i="3"/>
  <c r="M115" i="3"/>
  <c r="J151" i="3"/>
  <c r="G152" i="3"/>
  <c r="B160" i="3"/>
  <c r="F163" i="3"/>
  <c r="D149" i="3"/>
  <c r="C160" i="3"/>
  <c r="J119" i="3"/>
  <c r="L111" i="3"/>
  <c r="M121" i="3"/>
  <c r="G159" i="3"/>
  <c r="L150" i="3"/>
  <c r="M154" i="3"/>
  <c r="E110" i="3"/>
  <c r="F157" i="3"/>
  <c r="J132" i="3"/>
  <c r="F159" i="3"/>
  <c r="L120" i="3"/>
  <c r="C122" i="3"/>
  <c r="E157" i="3"/>
  <c r="F143" i="3"/>
  <c r="F136" i="3"/>
  <c r="G124" i="3"/>
  <c r="B141" i="3"/>
  <c r="C120" i="3"/>
  <c r="F134" i="3"/>
  <c r="D135" i="3"/>
  <c r="E121" i="3"/>
  <c r="E143" i="3"/>
  <c r="M158" i="3"/>
  <c r="D150" i="3"/>
  <c r="M157" i="3"/>
  <c r="L156" i="3"/>
  <c r="M569" i="3"/>
  <c r="G229" i="3"/>
  <c r="C327" i="3"/>
  <c r="D364" i="3"/>
  <c r="J286" i="3"/>
  <c r="J389" i="3"/>
  <c r="E593" i="3"/>
  <c r="L426" i="3"/>
  <c r="D568" i="3"/>
  <c r="E588" i="3"/>
  <c r="E665" i="3"/>
  <c r="D622" i="3"/>
  <c r="B98" i="3"/>
  <c r="F417" i="3"/>
  <c r="C540" i="3"/>
  <c r="L635" i="3"/>
  <c r="M381" i="3"/>
  <c r="L589" i="3"/>
  <c r="J545" i="3"/>
  <c r="G561" i="3"/>
  <c r="J635" i="3"/>
  <c r="B100" i="3"/>
  <c r="E96" i="3"/>
  <c r="B131" i="3"/>
  <c r="M116" i="3"/>
  <c r="M487" i="3"/>
  <c r="E245" i="3"/>
  <c r="M690" i="3"/>
  <c r="F661" i="3"/>
  <c r="L96" i="3"/>
  <c r="C101" i="3"/>
  <c r="E115" i="3"/>
  <c r="M133" i="3"/>
  <c r="D634" i="3"/>
  <c r="D114" i="3"/>
  <c r="F468" i="3"/>
  <c r="L461" i="3"/>
  <c r="M391" i="3"/>
  <c r="J672" i="3"/>
  <c r="J680" i="3"/>
  <c r="C100" i="3"/>
  <c r="B155" i="3"/>
  <c r="J158" i="3"/>
  <c r="F227" i="3"/>
  <c r="M548" i="3"/>
  <c r="D446" i="3"/>
  <c r="J687" i="3"/>
  <c r="G578" i="3"/>
  <c r="E99" i="3"/>
  <c r="J99" i="3"/>
  <c r="C126" i="3"/>
  <c r="B135" i="3"/>
  <c r="E138" i="3"/>
  <c r="B550" i="3"/>
  <c r="E540" i="3"/>
  <c r="D674" i="3"/>
  <c r="D698" i="3"/>
  <c r="M99" i="3"/>
  <c r="C99" i="3"/>
  <c r="C141" i="3"/>
  <c r="E154" i="3"/>
  <c r="B117" i="3"/>
  <c r="F112" i="3"/>
  <c r="G117" i="3"/>
  <c r="D162" i="3"/>
  <c r="F130" i="3"/>
  <c r="D105" i="3"/>
  <c r="C159" i="3"/>
  <c r="B106" i="3"/>
  <c r="F150" i="3"/>
  <c r="M108" i="3"/>
  <c r="J146" i="3"/>
  <c r="C154" i="3"/>
  <c r="M164" i="3"/>
  <c r="G104" i="3"/>
  <c r="L154" i="3"/>
  <c r="D106" i="3"/>
  <c r="G107" i="3"/>
  <c r="C128" i="3"/>
  <c r="C110" i="3"/>
  <c r="M134" i="3"/>
  <c r="B148" i="3"/>
  <c r="M128" i="3"/>
  <c r="E438" i="3"/>
  <c r="G464" i="3"/>
  <c r="G582" i="3"/>
  <c r="F457" i="3"/>
  <c r="E234" i="3"/>
  <c r="E378" i="3"/>
  <c r="J407" i="3"/>
  <c r="G566" i="3"/>
  <c r="F356" i="3"/>
  <c r="B687" i="3"/>
  <c r="F672" i="3"/>
  <c r="C95" i="3"/>
  <c r="L569" i="3"/>
  <c r="D582" i="3"/>
  <c r="C310" i="3"/>
  <c r="D637" i="3"/>
  <c r="E697" i="3"/>
  <c r="M100" i="3"/>
  <c r="L116" i="3"/>
  <c r="J133" i="3"/>
  <c r="L588" i="3"/>
  <c r="F264" i="3"/>
  <c r="F688" i="3"/>
  <c r="B650" i="3"/>
  <c r="B123" i="3"/>
  <c r="E119" i="3"/>
  <c r="D607" i="3"/>
  <c r="L691" i="3"/>
  <c r="M102" i="3"/>
  <c r="E150" i="3"/>
  <c r="B156" i="3"/>
  <c r="J538" i="3"/>
  <c r="M524" i="3"/>
  <c r="F622" i="3"/>
  <c r="F96" i="3"/>
  <c r="E103" i="3"/>
  <c r="M581" i="3"/>
  <c r="D579" i="3"/>
  <c r="B585" i="3"/>
  <c r="C686" i="3"/>
  <c r="M634" i="3"/>
  <c r="G133" i="3"/>
  <c r="D384" i="3"/>
  <c r="G390" i="3"/>
  <c r="F513" i="3"/>
  <c r="B679" i="3"/>
  <c r="L674" i="3"/>
  <c r="J97" i="3"/>
  <c r="D104" i="3"/>
  <c r="L118" i="3"/>
  <c r="F427" i="3"/>
  <c r="B634" i="3"/>
  <c r="J648" i="3"/>
  <c r="J95" i="3"/>
  <c r="M95" i="3"/>
  <c r="F138" i="3"/>
  <c r="D147" i="3"/>
  <c r="C142" i="3"/>
  <c r="E104" i="3"/>
  <c r="M161" i="3"/>
  <c r="D144" i="3"/>
  <c r="C124" i="3"/>
  <c r="D160" i="3"/>
  <c r="B122" i="3"/>
  <c r="B144" i="3"/>
  <c r="B161" i="3"/>
  <c r="D133" i="3"/>
  <c r="L161" i="3"/>
  <c r="D163" i="3"/>
  <c r="G105" i="3"/>
  <c r="C116" i="3"/>
  <c r="J164" i="3"/>
  <c r="F109" i="3"/>
  <c r="L106" i="3"/>
  <c r="F126" i="3"/>
  <c r="J153" i="3"/>
  <c r="J121" i="3"/>
  <c r="B120" i="3"/>
  <c r="E139" i="3"/>
  <c r="E123" i="3"/>
  <c r="J115" i="3"/>
  <c r="B137" i="3"/>
  <c r="G156" i="3"/>
  <c r="D145" i="3"/>
  <c r="J148" i="3"/>
  <c r="D151" i="3"/>
  <c r="F148" i="3"/>
  <c r="C155" i="3"/>
  <c r="L114" i="3"/>
  <c r="D159" i="3"/>
  <c r="F117" i="3"/>
  <c r="C138" i="3"/>
  <c r="J157" i="3"/>
  <c r="C455" i="3"/>
  <c r="G232" i="3"/>
  <c r="C412" i="3"/>
  <c r="F530" i="3"/>
  <c r="D576" i="3"/>
  <c r="M540" i="3"/>
  <c r="L566" i="3"/>
  <c r="G580" i="3"/>
  <c r="C235" i="3"/>
  <c r="M228" i="3"/>
  <c r="M575" i="3"/>
  <c r="L97" i="3"/>
  <c r="D516" i="3"/>
  <c r="B616" i="3"/>
  <c r="F97" i="3"/>
  <c r="F99" i="3"/>
  <c r="D128" i="3"/>
  <c r="L115" i="3"/>
  <c r="C514" i="3"/>
  <c r="G507" i="3"/>
  <c r="C314" i="3"/>
  <c r="F485" i="3"/>
  <c r="D98" i="3"/>
  <c r="B125" i="3"/>
  <c r="C113" i="3"/>
  <c r="L486" i="3"/>
  <c r="F376" i="3"/>
  <c r="L670" i="3"/>
  <c r="L699" i="3"/>
  <c r="G95" i="3"/>
  <c r="B147" i="3"/>
  <c r="J126" i="3"/>
  <c r="B119" i="3"/>
  <c r="G322" i="3"/>
  <c r="F279" i="3"/>
  <c r="L658" i="3"/>
  <c r="D609" i="3"/>
  <c r="E97" i="3"/>
  <c r="J122" i="3"/>
  <c r="M150" i="3"/>
  <c r="J693" i="3"/>
  <c r="C373" i="3"/>
  <c r="B558" i="3"/>
  <c r="G542" i="3"/>
  <c r="G99" i="3"/>
  <c r="D97" i="3"/>
  <c r="B118" i="3"/>
  <c r="C112" i="3"/>
  <c r="B493" i="3"/>
  <c r="M317" i="3"/>
  <c r="G347" i="3"/>
  <c r="M666" i="3"/>
  <c r="F95" i="3"/>
  <c r="F119" i="3"/>
  <c r="L123" i="3"/>
  <c r="J569" i="3"/>
  <c r="J598" i="3"/>
  <c r="D666" i="3"/>
  <c r="J617" i="3"/>
  <c r="G118" i="3"/>
  <c r="M127" i="3"/>
  <c r="D140" i="3"/>
  <c r="E128" i="3"/>
  <c r="C134" i="3"/>
  <c r="G123" i="3"/>
  <c r="B109" i="3"/>
  <c r="J113" i="3"/>
  <c r="M139" i="3"/>
  <c r="M103" i="3"/>
  <c r="J107" i="3"/>
  <c r="G147" i="3"/>
  <c r="B150" i="3"/>
  <c r="M111" i="3"/>
  <c r="C157" i="3"/>
  <c r="L140" i="3"/>
  <c r="C145" i="3"/>
  <c r="F120" i="3"/>
  <c r="M104" i="3"/>
  <c r="G120" i="3"/>
  <c r="L141" i="3"/>
  <c r="F103" i="3"/>
  <c r="E129" i="3"/>
  <c r="D156" i="3"/>
  <c r="G153" i="3"/>
  <c r="B105" i="3"/>
  <c r="F105" i="3"/>
  <c r="F115" i="3"/>
  <c r="L126" i="3"/>
  <c r="B149" i="3"/>
  <c r="J139" i="3"/>
  <c r="C123" i="3"/>
  <c r="D111" i="3"/>
  <c r="E142" i="3"/>
  <c r="G145" i="3"/>
  <c r="E127" i="3"/>
  <c r="J210" i="3"/>
  <c r="L366" i="3"/>
  <c r="M651" i="3"/>
  <c r="M454" i="3"/>
  <c r="E319" i="3"/>
  <c r="L302" i="3"/>
  <c r="J556" i="3"/>
  <c r="L225" i="3"/>
  <c r="G546" i="3"/>
  <c r="M250" i="3"/>
  <c r="D657" i="3"/>
  <c r="D100" i="3"/>
  <c r="C96" i="3"/>
  <c r="C98" i="3"/>
  <c r="L536" i="3"/>
  <c r="M368" i="3"/>
  <c r="C515" i="3"/>
  <c r="D124" i="3"/>
  <c r="F113" i="3"/>
  <c r="E399" i="3"/>
  <c r="F506" i="3"/>
  <c r="G509" i="3"/>
  <c r="F636" i="3"/>
  <c r="B99" i="3"/>
  <c r="B96" i="3"/>
  <c r="C119" i="3"/>
  <c r="B680" i="3"/>
  <c r="C666" i="3"/>
  <c r="L459" i="3"/>
  <c r="B646" i="3"/>
  <c r="F123" i="3"/>
  <c r="M140" i="3"/>
  <c r="D528" i="3"/>
  <c r="L431" i="3"/>
  <c r="D610" i="3"/>
  <c r="L659" i="3"/>
  <c r="C97" i="3"/>
  <c r="G96" i="3"/>
  <c r="F102" i="3"/>
  <c r="J134" i="3"/>
  <c r="D125" i="3"/>
  <c r="M278" i="3"/>
  <c r="M440" i="3"/>
  <c r="G575" i="3"/>
  <c r="B613" i="3"/>
  <c r="G127" i="3"/>
  <c r="E386" i="3"/>
  <c r="G478" i="3"/>
  <c r="L544" i="3"/>
  <c r="D642" i="3"/>
  <c r="G100" i="3"/>
  <c r="L138" i="3"/>
  <c r="M136" i="3"/>
  <c r="E418" i="3"/>
  <c r="E375" i="3"/>
  <c r="D390" i="3"/>
  <c r="C580" i="3"/>
  <c r="F624" i="3"/>
  <c r="L95" i="3"/>
  <c r="L145" i="3"/>
  <c r="G144" i="3"/>
  <c r="C158" i="3"/>
  <c r="M109" i="3"/>
  <c r="G150" i="3"/>
  <c r="E151" i="3"/>
  <c r="E114" i="3"/>
  <c r="G149" i="3"/>
  <c r="L133" i="3"/>
  <c r="C107" i="3"/>
  <c r="L144" i="3"/>
  <c r="J147" i="3"/>
  <c r="G163" i="3"/>
  <c r="J110" i="3"/>
  <c r="M101" i="3"/>
  <c r="B129" i="3"/>
  <c r="G136" i="3"/>
  <c r="C143" i="3"/>
  <c r="G106" i="3"/>
  <c r="B140" i="3"/>
  <c r="C161" i="3"/>
  <c r="E163" i="3"/>
  <c r="G142" i="3"/>
  <c r="E164" i="3"/>
  <c r="M144" i="3"/>
  <c r="M162" i="3"/>
  <c r="B134" i="3"/>
  <c r="B138" i="3"/>
  <c r="G140" i="3"/>
  <c r="F111" i="3"/>
  <c r="D112" i="3"/>
  <c r="C104" i="3"/>
  <c r="L157" i="3"/>
  <c r="F125" i="3"/>
  <c r="F114" i="3"/>
  <c r="B108" i="3"/>
  <c r="L109" i="3"/>
  <c r="F101" i="3"/>
  <c r="M609" i="3" l="1"/>
  <c r="D190" i="3"/>
  <c r="J209" i="3"/>
  <c r="L292" i="3"/>
  <c r="L162" i="3"/>
  <c r="B115" i="3"/>
  <c r="D161" i="3"/>
  <c r="J143" i="3"/>
  <c r="E147" i="3"/>
  <c r="B127" i="3"/>
  <c r="E106" i="3"/>
  <c r="B121" i="3"/>
  <c r="D153" i="3"/>
  <c r="B154" i="3"/>
  <c r="L143" i="3"/>
  <c r="C121" i="3"/>
  <c r="G122" i="3"/>
  <c r="G148" i="3"/>
  <c r="J154" i="3"/>
  <c r="F142" i="3"/>
  <c r="D109" i="3"/>
  <c r="G161" i="3"/>
  <c r="J123" i="3"/>
  <c r="B151" i="3"/>
  <c r="L128" i="3"/>
  <c r="C163" i="3"/>
  <c r="M156" i="3"/>
  <c r="D139" i="3"/>
  <c r="C146" i="3"/>
  <c r="D130" i="3"/>
  <c r="F104" i="3"/>
  <c r="J135" i="3"/>
  <c r="J137" i="3"/>
  <c r="L164" i="3"/>
  <c r="L159" i="3"/>
  <c r="B163" i="3"/>
  <c r="F151" i="3"/>
  <c r="J161" i="3"/>
  <c r="L122" i="3"/>
  <c r="B710" i="3"/>
  <c r="G160" i="3"/>
  <c r="F144" i="3"/>
  <c r="B103" i="3"/>
  <c r="C129" i="3"/>
  <c r="C144" i="3"/>
  <c r="G155" i="3"/>
  <c r="D157" i="3"/>
  <c r="M147" i="3"/>
  <c r="E126" i="3"/>
  <c r="M153" i="3"/>
  <c r="C149" i="3"/>
  <c r="E710" i="3"/>
  <c r="M110" i="3"/>
  <c r="G143" i="3"/>
  <c r="L127" i="3"/>
  <c r="F710" i="3"/>
  <c r="L113" i="3"/>
  <c r="E146" i="3"/>
  <c r="M148" i="3"/>
  <c r="F106" i="3"/>
  <c r="E111" i="3"/>
  <c r="L137" i="3"/>
  <c r="G162" i="3"/>
  <c r="M152" i="3"/>
  <c r="L103" i="3"/>
  <c r="F107" i="3"/>
  <c r="E125" i="3"/>
  <c r="E116" i="3"/>
  <c r="E156" i="3"/>
  <c r="L134" i="3"/>
  <c r="B116" i="3"/>
  <c r="B164" i="3"/>
  <c r="G102" i="3"/>
  <c r="F156" i="3"/>
  <c r="C140" i="3"/>
  <c r="E107" i="3"/>
  <c r="D103" i="3"/>
  <c r="C105" i="3"/>
  <c r="B139" i="3"/>
  <c r="M129" i="3"/>
  <c r="F155" i="3"/>
  <c r="F164" i="3"/>
  <c r="C111" i="3"/>
  <c r="G137" i="3"/>
  <c r="F129" i="3"/>
  <c r="D152" i="3"/>
  <c r="J114" i="3"/>
  <c r="C131" i="3"/>
  <c r="D110" i="3"/>
  <c r="C152" i="3"/>
  <c r="B126" i="3"/>
  <c r="B128" i="3"/>
  <c r="B146" i="3"/>
  <c r="M151" i="3"/>
  <c r="M125" i="3"/>
  <c r="D108" i="3"/>
  <c r="G131" i="3"/>
  <c r="F149" i="3"/>
  <c r="M143" i="3"/>
  <c r="L158" i="3"/>
  <c r="C137" i="3"/>
  <c r="F145" i="3"/>
  <c r="C139" i="3"/>
  <c r="B157" i="3"/>
  <c r="B158" i="3"/>
  <c r="L153" i="3"/>
  <c r="J103" i="3"/>
  <c r="C133" i="3"/>
  <c r="L163" i="3"/>
  <c r="C114" i="3"/>
  <c r="G158" i="3"/>
  <c r="J140" i="3"/>
  <c r="F128" i="3"/>
  <c r="M149" i="3"/>
  <c r="E148" i="3"/>
  <c r="M146" i="3"/>
  <c r="D137" i="3"/>
  <c r="J130" i="3"/>
  <c r="D155" i="3"/>
  <c r="D107" i="3"/>
  <c r="E135" i="3"/>
  <c r="C135" i="3"/>
  <c r="D154" i="3"/>
  <c r="L104" i="3"/>
  <c r="B153" i="3"/>
  <c r="L152" i="3"/>
  <c r="G134" i="3"/>
  <c r="C164" i="3"/>
  <c r="F124" i="3"/>
  <c r="F146" i="3"/>
  <c r="L121" i="3"/>
  <c r="G103" i="3"/>
  <c r="M137" i="3"/>
  <c r="J710" i="3"/>
  <c r="G154" i="3"/>
  <c r="L117" i="3"/>
  <c r="L119" i="3"/>
  <c r="G710" i="3"/>
  <c r="J144" i="3"/>
  <c r="C103" i="3"/>
  <c r="F137" i="3"/>
  <c r="M710" i="3"/>
  <c r="G126" i="3"/>
  <c r="J120" i="3"/>
  <c r="D146" i="3"/>
  <c r="D123" i="3"/>
  <c r="J149" i="3"/>
  <c r="F158" i="3"/>
  <c r="D122" i="3"/>
  <c r="B104" i="3"/>
  <c r="M106" i="3"/>
  <c r="C147" i="3"/>
  <c r="C710" i="3"/>
  <c r="M145" i="3"/>
  <c r="F160" i="3"/>
  <c r="E113" i="3"/>
  <c r="L110" i="3"/>
  <c r="J128" i="3"/>
  <c r="E108" i="3"/>
  <c r="J125" i="3"/>
  <c r="J106" i="3"/>
  <c r="C148" i="3"/>
  <c r="D164" i="3"/>
  <c r="G138" i="3"/>
  <c r="F110" i="3"/>
  <c r="B136" i="3"/>
  <c r="J98" i="3"/>
  <c r="L149" i="3"/>
  <c r="B145" i="3"/>
  <c r="F122" i="3"/>
  <c r="J159" i="3"/>
  <c r="M113" i="3"/>
  <c r="M124" i="3"/>
  <c r="L107" i="3"/>
  <c r="C151" i="3"/>
  <c r="D143" i="3"/>
  <c r="D710" i="3"/>
  <c r="E117" i="3"/>
  <c r="B152" i="3"/>
  <c r="F140" i="3"/>
  <c r="E118" i="3"/>
  <c r="D141" i="3"/>
  <c r="G128" i="3"/>
  <c r="M122" i="3"/>
  <c r="F133" i="3"/>
  <c r="F121" i="3"/>
  <c r="G114" i="3"/>
  <c r="J145" i="3"/>
  <c r="C108" i="3"/>
  <c r="L125" i="3"/>
  <c r="L135" i="3"/>
  <c r="L710" i="3"/>
  <c r="G109" i="3"/>
  <c r="E124" i="3"/>
  <c r="G146" i="3"/>
</calcChain>
</file>

<file path=xl/sharedStrings.xml><?xml version="1.0" encoding="utf-8"?>
<sst xmlns="http://schemas.openxmlformats.org/spreadsheetml/2006/main" count="12804" uniqueCount="878">
  <si>
    <t>Date</t>
  </si>
  <si>
    <t>Racecourse</t>
  </si>
  <si>
    <t>Region</t>
  </si>
  <si>
    <t>Race Title</t>
  </si>
  <si>
    <t>Distance</t>
  </si>
  <si>
    <t>Dist Cat</t>
  </si>
  <si>
    <t>Class</t>
  </si>
  <si>
    <t>TypeA</t>
  </si>
  <si>
    <t>TypeB</t>
  </si>
  <si>
    <t>Restriction</t>
  </si>
  <si>
    <t>Rider</t>
  </si>
  <si>
    <t>Age</t>
  </si>
  <si>
    <t>Sex</t>
  </si>
  <si>
    <t>From</t>
  </si>
  <si>
    <t>To</t>
  </si>
  <si>
    <t>TPF</t>
  </si>
  <si>
    <t>EBF Cont</t>
  </si>
  <si>
    <t>Age classification</t>
  </si>
  <si>
    <t>Sex classification</t>
  </si>
  <si>
    <t>RB</t>
  </si>
  <si>
    <t>HC inc</t>
  </si>
  <si>
    <t>JT inc</t>
  </si>
  <si>
    <t>Dist inc</t>
  </si>
  <si>
    <t>Sex inc</t>
  </si>
  <si>
    <t>Mdn/Nov</t>
  </si>
  <si>
    <t>Class inc</t>
  </si>
  <si>
    <t>Region include</t>
  </si>
  <si>
    <t>INCLUDE?</t>
  </si>
  <si>
    <t>NEWCASTLE</t>
  </si>
  <si>
    <t>North</t>
  </si>
  <si>
    <t>HANDICAP STKS</t>
  </si>
  <si>
    <t>12F</t>
  </si>
  <si>
    <t>Hcap</t>
  </si>
  <si>
    <t>4+</t>
  </si>
  <si>
    <t>A</t>
  </si>
  <si>
    <t>Newcastle</t>
  </si>
  <si>
    <t>8F</t>
  </si>
  <si>
    <t>6F</t>
  </si>
  <si>
    <t>EBF MAIDEN STKS</t>
  </si>
  <si>
    <t>5F</t>
  </si>
  <si>
    <t>WFA</t>
  </si>
  <si>
    <t>Mdn</t>
  </si>
  <si>
    <t>2O</t>
  </si>
  <si>
    <t>3O</t>
  </si>
  <si>
    <t>MAIDEN STKS</t>
  </si>
  <si>
    <t>10F</t>
  </si>
  <si>
    <t>3+</t>
  </si>
  <si>
    <t>KEMPTON PARK</t>
  </si>
  <si>
    <t>South</t>
  </si>
  <si>
    <t>NOVICE STKS</t>
  </si>
  <si>
    <t>Nov</t>
  </si>
  <si>
    <t>7F</t>
  </si>
  <si>
    <t>F</t>
  </si>
  <si>
    <t>EBF NOVICE STKS</t>
  </si>
  <si>
    <t>Midlands</t>
  </si>
  <si>
    <t>Newmarket</t>
  </si>
  <si>
    <t>Auct</t>
  </si>
  <si>
    <t>YARMOUTH</t>
  </si>
  <si>
    <t>Yarmouth</t>
  </si>
  <si>
    <t>14F</t>
  </si>
  <si>
    <t>Med</t>
  </si>
  <si>
    <t>16F</t>
  </si>
  <si>
    <t>LINGFIELD PARK</t>
  </si>
  <si>
    <t>All</t>
  </si>
  <si>
    <t>PB_1</t>
  </si>
  <si>
    <t>Jan</t>
  </si>
  <si>
    <t>Mar</t>
  </si>
  <si>
    <t>1m 4f</t>
  </si>
  <si>
    <t>May</t>
  </si>
  <si>
    <t>PB_2</t>
  </si>
  <si>
    <t>Apr</t>
  </si>
  <si>
    <t>Jun</t>
  </si>
  <si>
    <t>2m</t>
  </si>
  <si>
    <t>PB_3</t>
  </si>
  <si>
    <t>Jul</t>
  </si>
  <si>
    <t>Sep</t>
  </si>
  <si>
    <t>2m 4f</t>
  </si>
  <si>
    <t>PB_4</t>
  </si>
  <si>
    <t>Oct</t>
  </si>
  <si>
    <t>Dec</t>
  </si>
  <si>
    <t>2m 6f</t>
  </si>
  <si>
    <t>Other</t>
  </si>
  <si>
    <t>Aug</t>
  </si>
  <si>
    <t>3m</t>
  </si>
  <si>
    <t>PB</t>
  </si>
  <si>
    <t>3m 4f+</t>
  </si>
  <si>
    <t>2m+</t>
  </si>
  <si>
    <t>Chase</t>
  </si>
  <si>
    <t>Hurdle</t>
  </si>
  <si>
    <t>NHF</t>
  </si>
  <si>
    <t>Hunter</t>
  </si>
  <si>
    <t>Open</t>
  </si>
  <si>
    <t>Distance from</t>
  </si>
  <si>
    <t>Distance to</t>
  </si>
  <si>
    <t>Course</t>
  </si>
  <si>
    <t>Type</t>
  </si>
  <si>
    <t>Day</t>
  </si>
  <si>
    <t>F#</t>
  </si>
  <si>
    <t>CTY</t>
  </si>
  <si>
    <t>Session</t>
  </si>
  <si>
    <t>Code</t>
  </si>
  <si>
    <t>Mon</t>
  </si>
  <si>
    <t>GB</t>
  </si>
  <si>
    <t>Flat</t>
  </si>
  <si>
    <t>Tue</t>
  </si>
  <si>
    <t>Kempton Park</t>
  </si>
  <si>
    <t>Wed</t>
  </si>
  <si>
    <t>Thu</t>
  </si>
  <si>
    <t>Fri</t>
  </si>
  <si>
    <t>Afternoon</t>
  </si>
  <si>
    <t>Lingfield Park</t>
  </si>
  <si>
    <t>Sat</t>
  </si>
  <si>
    <t>Sun</t>
  </si>
  <si>
    <t>Haydock Park</t>
  </si>
  <si>
    <t>RACES PROGRAMMED</t>
  </si>
  <si>
    <t>NOVICE STKS (Not run more than once)</t>
  </si>
  <si>
    <t>CLASSIC TRIAL STKS</t>
  </si>
  <si>
    <t>PAVILION STKS</t>
  </si>
  <si>
    <t>NEWMARKET</t>
  </si>
  <si>
    <t>EBF NOVICE STKS (Not run more than once)</t>
  </si>
  <si>
    <t>CG</t>
  </si>
  <si>
    <t>ABERNANT STKS</t>
  </si>
  <si>
    <t>PARADISE STKS</t>
  </si>
  <si>
    <t>BRIGADIER GERARD STKS</t>
  </si>
  <si>
    <t>CORONATION CUP</t>
  </si>
  <si>
    <t>SAGARO STKS</t>
  </si>
  <si>
    <t>PALACE HOUSE STKS</t>
  </si>
  <si>
    <t>2000 GUINEAS</t>
  </si>
  <si>
    <t>NEWMARKET STKS</t>
  </si>
  <si>
    <t>DAHLIA STKS</t>
  </si>
  <si>
    <t>HAYDOCK PARK</t>
  </si>
  <si>
    <t>SPRING TROPHY STKS</t>
  </si>
  <si>
    <t>PINNACLE STKS</t>
  </si>
  <si>
    <t>1000 GUINEAS</t>
  </si>
  <si>
    <t>BUCKHOUNDS STKS</t>
  </si>
  <si>
    <t>CHELMSFORD</t>
  </si>
  <si>
    <t>ID</t>
  </si>
  <si>
    <t>Raceform</t>
  </si>
  <si>
    <t>MasterCopies</t>
  </si>
  <si>
    <t>HAMILTON</t>
  </si>
  <si>
    <t>HAMILTON PARK</t>
  </si>
  <si>
    <t>SANDOWN</t>
  </si>
  <si>
    <t>SANDOWN PARK</t>
  </si>
  <si>
    <t>STRATFORD</t>
  </si>
  <si>
    <t>STRATFORD-ON-AVON</t>
  </si>
  <si>
    <t>LINGFIELD</t>
  </si>
  <si>
    <t>KEMPTON</t>
  </si>
  <si>
    <t>EPSOM</t>
  </si>
  <si>
    <t>EPSOM DOWNS</t>
  </si>
  <si>
    <t>WOLVERHAMPTON</t>
  </si>
  <si>
    <t>HAYDOCK</t>
  </si>
  <si>
    <t>FONTWELL</t>
  </si>
  <si>
    <t>FONTWELL PARK</t>
  </si>
  <si>
    <t>CHELMSFORD CITY</t>
  </si>
  <si>
    <t>CATTERICK</t>
  </si>
  <si>
    <t>CATTERICK BRIDGE</t>
  </si>
  <si>
    <t>SOUTHWELL</t>
  </si>
  <si>
    <t>CHELTENHAM</t>
  </si>
  <si>
    <t>AYR</t>
  </si>
  <si>
    <t>BANGOR-ON-DEE</t>
  </si>
  <si>
    <t>AINTREE</t>
  </si>
  <si>
    <t>TAUNTON</t>
  </si>
  <si>
    <t>CARTMEL</t>
  </si>
  <si>
    <t>HUNTINGDON</t>
  </si>
  <si>
    <t>SALISBURY</t>
  </si>
  <si>
    <t>FFOS LAS</t>
  </si>
  <si>
    <t>LEICESTER</t>
  </si>
  <si>
    <t>WETHERBY</t>
  </si>
  <si>
    <t>UTTOXETER</t>
  </si>
  <si>
    <t>KELSO</t>
  </si>
  <si>
    <t>FAKENHAM</t>
  </si>
  <si>
    <t>WORCESTER</t>
  </si>
  <si>
    <t>BRIGHTON</t>
  </si>
  <si>
    <t>CHEPSTOW</t>
  </si>
  <si>
    <t>FOLKESTONE</t>
  </si>
  <si>
    <t>SEDGEFIELD</t>
  </si>
  <si>
    <t>WARWICK</t>
  </si>
  <si>
    <t>HEXHAM</t>
  </si>
  <si>
    <t>EXETER</t>
  </si>
  <si>
    <t>CARLISLE</t>
  </si>
  <si>
    <t>PONTEFRACT</t>
  </si>
  <si>
    <t>NOTTINGHAM</t>
  </si>
  <si>
    <t>NEWTON ABBOT</t>
  </si>
  <si>
    <t>BEVERLEY</t>
  </si>
  <si>
    <t>BATH</t>
  </si>
  <si>
    <t>DONCASTER</t>
  </si>
  <si>
    <t>LUDLOW</t>
  </si>
  <si>
    <t>MARKET RASEN</t>
  </si>
  <si>
    <t>THIRSK</t>
  </si>
  <si>
    <t>NEWBURY</t>
  </si>
  <si>
    <t>MUSSELBURGH</t>
  </si>
  <si>
    <t>HEREFORD</t>
  </si>
  <si>
    <t>GOODWOOD</t>
  </si>
  <si>
    <t>WINCANTON</t>
  </si>
  <si>
    <t>PLUMPTON</t>
  </si>
  <si>
    <t>REDCAR</t>
  </si>
  <si>
    <t>TOWCESTER</t>
  </si>
  <si>
    <t>YORK</t>
  </si>
  <si>
    <t>ASCOT</t>
  </si>
  <si>
    <t>RIPON</t>
  </si>
  <si>
    <t>WINDSOR</t>
  </si>
  <si>
    <t>PERTH</t>
  </si>
  <si>
    <t>CHESTER</t>
  </si>
  <si>
    <t>EBF SNOWDROP STKS</t>
  </si>
  <si>
    <t>DERBY TRIAL turf</t>
  </si>
  <si>
    <t>OAKS TRIAL turf</t>
  </si>
  <si>
    <t>EBF CECIL FRAIL STKS</t>
  </si>
  <si>
    <t>EBF PRETTY POLLY</t>
  </si>
  <si>
    <t>Chelmsford City</t>
  </si>
  <si>
    <t>Wolverhampton</t>
  </si>
  <si>
    <t>Pontefract</t>
  </si>
  <si>
    <t>Bath</t>
  </si>
  <si>
    <t>Beverley</t>
  </si>
  <si>
    <t>Newbury</t>
  </si>
  <si>
    <t>Doncaster</t>
  </si>
  <si>
    <t>Leicester</t>
  </si>
  <si>
    <t>Sandown Park</t>
  </si>
  <si>
    <t>Goodwood</t>
  </si>
  <si>
    <t>Ascot</t>
  </si>
  <si>
    <t>Thirsk</t>
  </si>
  <si>
    <t>Windsor</t>
  </si>
  <si>
    <t>Redcar</t>
  </si>
  <si>
    <t>Ripon</t>
  </si>
  <si>
    <t>MAIDEN STKS EBF</t>
  </si>
  <si>
    <t>11F</t>
  </si>
  <si>
    <t>NOVICE STKS EBF</t>
  </si>
  <si>
    <t>a</t>
  </si>
  <si>
    <t>MAIDEN EBF</t>
  </si>
  <si>
    <t>NOVICE STKS (max one win)</t>
  </si>
  <si>
    <t>MAGGIE DICKSON</t>
  </si>
  <si>
    <t>DIOMED</t>
  </si>
  <si>
    <t>ABINGDON EBF</t>
  </si>
  <si>
    <t>SCURRY</t>
  </si>
  <si>
    <t>ACHILLES STKS [Note Age Change]</t>
  </si>
  <si>
    <t>GRAND CUP</t>
  </si>
  <si>
    <t>CATHEDRAL EBF</t>
  </si>
  <si>
    <t>COCKED HAT EBF</t>
  </si>
  <si>
    <t>NOVICE STKS (Max one win)</t>
  </si>
  <si>
    <t>PONTEFRACT CASTLE STKS</t>
  </si>
  <si>
    <t>KING'S STAND STKS</t>
  </si>
  <si>
    <t>QUEEN ANNE STKS</t>
  </si>
  <si>
    <t>DUKE OF CAMBS STKS</t>
  </si>
  <si>
    <t>KING EDWARD VII STKS</t>
  </si>
  <si>
    <t>RIBBLESDALE STKS</t>
  </si>
  <si>
    <t>BUCKINGHAM PALACE HANDICAP STKS</t>
  </si>
  <si>
    <t>ASCOT STKS (HCAP)</t>
  </si>
  <si>
    <t>WINDSOR CASTLE STKS</t>
  </si>
  <si>
    <t>PRINCE OF WALES STKS</t>
  </si>
  <si>
    <t>HAMPTON COURT STKS</t>
  </si>
  <si>
    <t>ROYAL HUNT CUP HCAP</t>
  </si>
  <si>
    <t>KING GEORGE V STKS</t>
  </si>
  <si>
    <t>COPPER HORSE HANDICAP STKS</t>
  </si>
  <si>
    <t>JERSEY STKS</t>
  </si>
  <si>
    <t>CHESHAM STKS</t>
  </si>
  <si>
    <t>WOLFERTON STKS</t>
  </si>
  <si>
    <t>GOLD CUP STKS</t>
  </si>
  <si>
    <t>BRITANNIA HCAP STKS</t>
  </si>
  <si>
    <t>SANDRINGHAM STKS</t>
  </si>
  <si>
    <t>GOLDEN GATES HCAP STKS</t>
  </si>
  <si>
    <t>NORFOLK STKS</t>
  </si>
  <si>
    <t>COMMONWEALTH CUP  STKS</t>
  </si>
  <si>
    <t>CF</t>
  </si>
  <si>
    <t>ALBANY STKS</t>
  </si>
  <si>
    <t>HARDWICKE STKS</t>
  </si>
  <si>
    <t>QUEEN'S VASE STKS</t>
  </si>
  <si>
    <t>PALACE OF HOLYROODHOUSE HCAP STKS</t>
  </si>
  <si>
    <t>DUKE OF ED HCAP STKS</t>
  </si>
  <si>
    <t>QUEEN MARY STKS</t>
  </si>
  <si>
    <t>COVENTRY STKS</t>
  </si>
  <si>
    <t>DIAMOND JUBILEE STKS</t>
  </si>
  <si>
    <t>ST JAMES PALACE STKS</t>
  </si>
  <si>
    <t>C</t>
  </si>
  <si>
    <t>CORONATION STKS</t>
  </si>
  <si>
    <t>WOKINGHAM HCAP STKS</t>
  </si>
  <si>
    <t>SILVER WOKINGHAM HANDICAP STKS</t>
  </si>
  <si>
    <t>QUEEN ALEXANDRA STKS</t>
  </si>
  <si>
    <t>LAND O'BURNS STKS EBF</t>
  </si>
  <si>
    <t>ETERNAL STKS EBF</t>
  </si>
  <si>
    <t>3&amp;4</t>
  </si>
  <si>
    <t>13F</t>
  </si>
  <si>
    <t>CHIPCHASE STKS</t>
  </si>
  <si>
    <t>HOPPINGS STKS</t>
  </si>
  <si>
    <t>NORTHUMBERLAND PLATE STKS</t>
  </si>
  <si>
    <t>NORTHUMBERLAND PLATE CONSOLATION</t>
  </si>
  <si>
    <t>CRITERION STKS</t>
  </si>
  <si>
    <t>FAIRWAY STKS</t>
  </si>
  <si>
    <t>EMPRESS STKS</t>
  </si>
  <si>
    <t>FRED ARCHER STKS</t>
  </si>
  <si>
    <t>CARNARVON STKS</t>
  </si>
  <si>
    <t>MIDSUMMER STKS</t>
  </si>
  <si>
    <t>TBC - North</t>
  </si>
  <si>
    <t>TBC - Midlands</t>
  </si>
  <si>
    <t>76-95</t>
  </si>
  <si>
    <t>66-85</t>
  </si>
  <si>
    <t>59-78</t>
  </si>
  <si>
    <t>49-68</t>
  </si>
  <si>
    <t>56-75</t>
  </si>
  <si>
    <t>46-65</t>
  </si>
  <si>
    <t>53-72</t>
  </si>
  <si>
    <t>46-60</t>
  </si>
  <si>
    <t>81-100</t>
  </si>
  <si>
    <t>86-105</t>
  </si>
  <si>
    <t>63-82</t>
  </si>
  <si>
    <t>51-70</t>
  </si>
  <si>
    <t>71-90</t>
  </si>
  <si>
    <t>69-88</t>
  </si>
  <si>
    <t>46-63</t>
  </si>
  <si>
    <t>46-62</t>
  </si>
  <si>
    <t>61-80</t>
  </si>
  <si>
    <t>46-56</t>
  </si>
  <si>
    <t>58-77</t>
  </si>
  <si>
    <t>46-70</t>
  </si>
  <si>
    <t>46-58</t>
  </si>
  <si>
    <t>54-73</t>
  </si>
  <si>
    <t>0-105</t>
  </si>
  <si>
    <t>0-100</t>
  </si>
  <si>
    <t>60-79</t>
  </si>
  <si>
    <t>0-110</t>
  </si>
  <si>
    <t>64-83</t>
  </si>
  <si>
    <t>49-66</t>
  </si>
  <si>
    <t>78-97</t>
  </si>
  <si>
    <t>41-60</t>
  </si>
  <si>
    <t>79-98</t>
  </si>
  <si>
    <t>48-67</t>
  </si>
  <si>
    <t>46-64</t>
  </si>
  <si>
    <t>65-84</t>
  </si>
  <si>
    <t>73-92</t>
  </si>
  <si>
    <t>5f</t>
  </si>
  <si>
    <t>6f</t>
  </si>
  <si>
    <t>1m</t>
  </si>
  <si>
    <t>1m 2f</t>
  </si>
  <si>
    <t>1m 1f</t>
  </si>
  <si>
    <t>1m 3f</t>
  </si>
  <si>
    <t>7f</t>
  </si>
  <si>
    <t>1m 6f</t>
  </si>
  <si>
    <t>1m 5f</t>
  </si>
  <si>
    <t>THE 32Red CASINO HANDICAP STAKES (CLASS 4)</t>
  </si>
  <si>
    <t>THE BEST FREE TIPS AT valuerater.co.uk HANDICAP STAKES (CLASS 6)</t>
  </si>
  <si>
    <t>THE racingtv.com HANDICAP STAKES (CLASS 5)</t>
  </si>
  <si>
    <t>THE JOIN RACING TV NOW HANDICAP STAKES (CLASS 4)</t>
  </si>
  <si>
    <t>THE BRITISH STALLION STUDS EBF NOVICE STAKES (CLASS 4)</t>
  </si>
  <si>
    <t>THE EBF MAIDEN STAKES (CLASS 5)</t>
  </si>
  <si>
    <t>THE RACING TV PROFITS RETURNED TO RACING HANDICAP STAKES (CLASS</t>
  </si>
  <si>
    <t>THE WILLIAM HILL LEADING RACECOURSE BOOKMAKER HANDICAP STAKES</t>
  </si>
  <si>
    <t>THE SKY SPORTS RACING VIRGIN 535 HANDICAP STAKES (CLASS 6)</t>
  </si>
  <si>
    <t>THE EVERY RACE LIVE ON RACING TV HANDICAP STAKES (CLASS 5)</t>
  </si>
  <si>
    <t>THE racingtv.com FILLIES' HANDICAP STAKES (CLASS 5)</t>
  </si>
  <si>
    <t>THE racingtv.com HANDICAP STAKES (CLASS 6)</t>
  </si>
  <si>
    <t>THE FOLLOW AT THE RACES ON TWITTER HANDICAP STAKES (CLASS 6)</t>
  </si>
  <si>
    <t>THE 32Red HANDICAP STAKES (CLASS 4)</t>
  </si>
  <si>
    <t>THE 32Red.com HANDICAP STAKES (CLASS 4)</t>
  </si>
  <si>
    <t>New Handicap</t>
  </si>
  <si>
    <t>THE MARTIN DENSHAM MEMORIAL EBF MAIDEN STAKES (CLASS 4)</t>
  </si>
  <si>
    <t>THE BRITISH EBF PREMIER FILLIES' HANDICAP STAKES (CLASS 2)</t>
  </si>
  <si>
    <t>THE comparebettingsites.com BETTING HANDICAP STAKES (CLASS 6)</t>
  </si>
  <si>
    <t>THE BRITISH STALLION STUDS EBF MAIDEN STAKES (CLASS 5)</t>
  </si>
  <si>
    <t>THE BRITISH STALLION STUDS EBF MAIDEN STAKES (CLASS 4)</t>
  </si>
  <si>
    <t>THE YOUNG STAYERS HANDICAP STAKES (CLASS 3)</t>
  </si>
  <si>
    <t>THE MOLSON COORS HANDICAP STAKES (CLASS 5)</t>
  </si>
  <si>
    <t>THE HAMPTON COURT HANDICAP STAKES (CLASS 4)</t>
  </si>
  <si>
    <t>THE CHRISTMAS PARTIES AT SANDOWN PARK HANDICAP STAKES (CLASS 5)</t>
  </si>
  <si>
    <t>THE TWICKENHAM FILLIES' HANDICAP STAKES (CLASS 5)</t>
  </si>
  <si>
    <t>THE UNIBET HANDICAP STAKES (CLASS 3)</t>
  </si>
  <si>
    <t>THE DAVID CHAPMAN MEMORIAL HANDICAP STAKES (CLASS 3)</t>
  </si>
  <si>
    <t>THE FUN FOR LEGO FANS SELLING HANDICAP STAKES (CLASS 6)</t>
  </si>
  <si>
    <t>THE LONGINES IRISH CHAMPIONS WEEKEND EBF FILLIES' NOVICE STAKES</t>
  </si>
  <si>
    <t>THE WEATHERBYS TBA HANDICAP STAKES (CLASS 4)</t>
  </si>
  <si>
    <t>THE SKY SPORTS RACING ON SKY 415 HANDICAP STAKES (CLASS 4)</t>
  </si>
  <si>
    <t>THE EVERY RACE LIVE ON RACING TV HANDICAP STAKES (CLASS 4)</t>
  </si>
  <si>
    <t>THE UNIBET HANDICAP STAKES (CLASS 2)</t>
  </si>
  <si>
    <t>THE SKY SPORTS RACING ON VIRGIN 535 HANDICAP STAKES (CLASS 6)</t>
  </si>
  <si>
    <t>THE WATCH SKY SPORTS RACING IN HD HANDICAP STAKES (CLASS 5)</t>
  </si>
  <si>
    <t>THE MAX YULL 18TH BIRTHDAY CELEBRATIONS HANDICAP STAKES (CLASS</t>
  </si>
  <si>
    <t>THE PHOENIX CARPET COMPANY 30TH ANNIVERSARY NOVICE MEDIAN</t>
  </si>
  <si>
    <t>THE VISIT attheraces.com EBF NOVICE AUCTION STAKES (CLASS 5)</t>
  </si>
  <si>
    <t>THE KEN &amp; MARGARET GOLDEN WEDDING ANNIVERSARY HANDICAP STAKES</t>
  </si>
  <si>
    <t>1m 3.5f</t>
  </si>
  <si>
    <t>App</t>
  </si>
  <si>
    <t>Amtr</t>
  </si>
  <si>
    <t>Race Name</t>
  </si>
  <si>
    <t>Distance Category</t>
  </si>
  <si>
    <t>C&amp;G EBF MAIDEN</t>
  </si>
  <si>
    <t>Race 1</t>
  </si>
  <si>
    <t>Race 2</t>
  </si>
  <si>
    <t>Race 3</t>
  </si>
  <si>
    <t>Race 4</t>
  </si>
  <si>
    <t>Race 5</t>
  </si>
  <si>
    <t>Race 6</t>
  </si>
  <si>
    <t>Race 7</t>
  </si>
  <si>
    <t>THE QATAR APPRENTICE HANDICAP STAKES (CLASS 3)</t>
  </si>
  <si>
    <t>THE QATAR HANDICAP STAKES (CLASS 2)</t>
  </si>
  <si>
    <t>THE QATAR EBF STALLIONS MAIDEN STAKES (CLASS 2)</t>
  </si>
  <si>
    <t>THE UNIBET STEWARDS' CUP (CLASS 2) (HERITAGE HANDICAP)</t>
  </si>
  <si>
    <t>THE QATAR SUMMER HANDICAP STAKES (CLASS 2)</t>
  </si>
  <si>
    <t>THE QATAR STEWARDS' SPRINT HANDICAP STAKES (CLASS 2)</t>
  </si>
  <si>
    <t>THE QATAR LILLIE LANGTRY STAKES (CLASS 1)</t>
  </si>
  <si>
    <t>THE TOP CAT WINDOW BLINDS HANDICAP STAKES (CLASS 5)</t>
  </si>
  <si>
    <t>THE BOE VIOLET GIN NOVICE STAKES (CLASS 5)</t>
  </si>
  <si>
    <t>THE MACGREGOR FLOORING CO LTD HANDICAP STAKES (CLASS 5)</t>
  </si>
  <si>
    <t>THE HAMILTON NURSERY HANDICAP STAKES (CLASS 4)</t>
  </si>
  <si>
    <t>THE GAS CALL SERVICES SILK SERIES LADY RIDERS'</t>
  </si>
  <si>
    <t>THE BRITISH STALLION STUDS EBF SOBA CONDITIONS STAKES (CLASS 3)</t>
  </si>
  <si>
    <t>THE MARGARET SMITH MEMORIAL HANDICAP STAKES (CLASS 6)</t>
  </si>
  <si>
    <t>Race 8</t>
  </si>
  <si>
    <t>THE EUROPEAN BLOODSTOCK NEWS BRITISH EBF FILLIES' NURSERY</t>
  </si>
  <si>
    <t>THE CROWN AT STOWUPLAND HANDICAP STAKES (CLASS 3)</t>
  </si>
  <si>
    <t>THE FEDERATION OF BLOODSTOCK AGENTS HANDICAP STAKES (CLASS 3)</t>
  </si>
  <si>
    <t>THE BRITISH EBF MARITIME CARGO FILLIES' HANDICAP STAKES (CLASS</t>
  </si>
  <si>
    <t>THE NEWMARKET EQUINE HOSPITAL BRITISH EBF FILLIES' NOVICE STAKES</t>
  </si>
  <si>
    <t>THE DISCOVER NEWMARKET HANDICAP STAKES (CLASS 4)</t>
  </si>
  <si>
    <t>THE BRITISH STALLION STUDS EBF CHALICE STAKES (CLASS 1)</t>
  </si>
  <si>
    <t>Further Flight (Class 1)</t>
  </si>
  <si>
    <t>THE UNISON CAMPAIGNING FOR PUBLIC SERVICES HANDICAP STAKES</t>
  </si>
  <si>
    <t>THE ERIC ROBERTS MEMORIAL HANDICAP STAKES (CLASS 4)</t>
  </si>
  <si>
    <t>THE CLIFF WILLIAMS MEMORIAL HANDICAP STAKES (CLASS 5)</t>
  </si>
  <si>
    <t>THE UNISON DEFENDING YOUR NHS CONDITIONS STAKES (CLASS 3)</t>
  </si>
  <si>
    <t>THE THOMPSONS ACTING FOR UNISON  (E.B.F.) MAIDEN AUCTION STAKES</t>
  </si>
  <si>
    <t>THE UNISON SUPPORTING YOUR COMMUNITY NOVICE STAKES (CLASS 5)</t>
  </si>
  <si>
    <t>THE UNISON AND LV LIVERPOOL VICTORIA CAR INSURANCE FILLIES'</t>
  </si>
  <si>
    <t>THE COPLOW HANDICAP STAKES (CLASS 4)</t>
  </si>
  <si>
    <t>THE LONGINES IRISH CHAMPIONS WEEKEND EBF NOVICE STAKES (CLASS 4)</t>
  </si>
  <si>
    <t>THE RUTLAND HANDICAP STAKES (CLASS 3)</t>
  </si>
  <si>
    <t>THE CROPSTON HANDICAP STAKES (CLASS 4)</t>
  </si>
  <si>
    <t>THE BLABY SELLING STAKES (CLASS 5)</t>
  </si>
  <si>
    <t>THE ROTHERBY HANDICAP STAKES (CLASS 5)</t>
  </si>
  <si>
    <t>THE THURMASTON HANDICAP STAKES (CLASS 6)</t>
  </si>
  <si>
    <t>New Maiden Race</t>
  </si>
  <si>
    <t>THE RACING TV HAYDOCK APPRENTICE TRAINING SERIES HANDICAP STAKES</t>
  </si>
  <si>
    <t>THE ROSCOE ROOFING FILLIES' HANDICAP STAKES (CLASS 3)</t>
  </si>
  <si>
    <t>THE BRITISH EBF NOVICE STAKES (CLASS 4)</t>
  </si>
  <si>
    <t>THE SWIFT DEBT HELP HANDICAP STAKES (CLASS 4)</t>
  </si>
  <si>
    <t>THE MANCHESTER ACADEMY OF GYMNASTICS FILLIES' HANDICAP STAKES</t>
  </si>
  <si>
    <t>THE JOIN RACING TV NOW HANDICAP STAKES (CLASS 5)</t>
  </si>
  <si>
    <t>THE SILK SERIES LADY RIDERS' HANDICAP STAKES (CLASS 4)</t>
  </si>
  <si>
    <t>THE GALLIARD HOMES HANDICAP STAKES (CLASS 6)</t>
  </si>
  <si>
    <t>THE ROB KENDAL DERBY HANDICAP STAKES (CLASS 4)</t>
  </si>
  <si>
    <t>THE BUXTED BOUNTY HANDICAP STAKES (CLASS 3)</t>
  </si>
  <si>
    <t>THE EPS REAL ESTATE FILLIES' NOVICE STAKES (CLASS 5)</t>
  </si>
  <si>
    <t>THE ECL CIVIL ENGINEERING MAIDEN AUCTION FILLIES' STAKES (CLASS</t>
  </si>
  <si>
    <t>THE ROBERT DALES BUILDING SERVICES HANDICAP STAKES (CLASS 5)</t>
  </si>
  <si>
    <t>New Novice Race</t>
  </si>
  <si>
    <t>THE BRITISH STALLION STUDS MAIDEN FILLIES' STAKES (CLASS 5)</t>
  </si>
  <si>
    <t>THE GROSVENOR CASINO OF GREAT YARMOUTH FILLIES' HANDICAP STAKES</t>
  </si>
  <si>
    <t>THE JOHN KEMP 4 X 4 CENTRE OF NORWICH HANDICAP STAKES (CLASS 6)</t>
  </si>
  <si>
    <t>THE MICHAEL FOULGER FILLIES' HANDICAP STAKES (CLASS 4)</t>
  </si>
  <si>
    <t>THE NORWICH OFFICE FURNITURE HANDICAP STAKES (CLASS 6)</t>
  </si>
  <si>
    <t>THE MOULTON NURSERIES OF ACLE HANDICAP STAKES (CLASS 5)</t>
  </si>
  <si>
    <t>THE LOWESTOFT HYDRAULICS HANDICAP STAKES (CLASS 6)</t>
  </si>
  <si>
    <t>THE BEVERLEY LIONS HANDICAP STAKES (CLASS 6)</t>
  </si>
  <si>
    <t>THE JOHN JENKINS MEMORIAL STAKES (CLASS 5)</t>
  </si>
  <si>
    <t>THE BEVERLEY HANDICAP STAKES (CLASS 4)</t>
  </si>
  <si>
    <t>THE COVERS33 FOR ALL YOUR VINYL NEEDS NURSERY HANDICAP STAKES</t>
  </si>
  <si>
    <t>THE EBF MAIDEN AUCTION STAKES (CLASS 5)</t>
  </si>
  <si>
    <t>THE PURE BROADBAND HANDICAP STAKES (CLASS 6)</t>
  </si>
  <si>
    <t>THE BEVERLEY ANNUAL BADGEHOLDERS HANDICAP STAKES (CLASS 4)</t>
  </si>
  <si>
    <t>THE 26TH AUGUST IS LADIES' DAY HANDICAP STAKES (CLASS 6)</t>
  </si>
  <si>
    <t>THE FORCES' FAMILY DAY HANDICAP STAKES (CLASS 6)</t>
  </si>
  <si>
    <t>THE ABF THE SOLDIERS' CHARITY HANDICAP STAKES (CLASS 6)</t>
  </si>
  <si>
    <t>THE BOOK NOW FOR 19TH SEPTEMBER HANDICAP STAKES (CLASS 6)</t>
  </si>
  <si>
    <t>THE SUBSCRIBE TO RACING TV ON YOUTUBE HANDICAP STAKES (CLASS 4)</t>
  </si>
  <si>
    <t>THE WITHEFORD EQUINE BARRIER TRIALS AT LINGFIELD PARK APPRENTICE</t>
  </si>
  <si>
    <t>THE SCOTTISH SUN HANDICAP STAKES (CLASS 5)</t>
  </si>
  <si>
    <t>THE FABULOUS MAGAZINE HANDICAP STAKES (CLASS 5)</t>
  </si>
  <si>
    <t>THE FUNKIN COCKTAILS LADY RIDERS' HANDICAP</t>
  </si>
  <si>
    <t>THE SCOTTISH SUN ON SUNDAY EBF NOVICE AUCTION STAKES (CLASS 5)</t>
  </si>
  <si>
    <t>THE STAGECOACH WEST SCOTLAND HANDICAP STAKES (CLASS 6)</t>
  </si>
  <si>
    <t>THE CALA HOMES HANDICAP STAKES (CLASS 5)</t>
  </si>
  <si>
    <t>THE BOOK FOR THE AYR FLOWER SHOW HANDICAP STAKES (CLASS 6)</t>
  </si>
  <si>
    <t>THE TRUSTEE FIRE &amp; SECURITY LTD HANDICAP STAKES (CLASS 6)</t>
  </si>
  <si>
    <t>THE TRACY &amp; BETHAN BIRTHDAY CELEBRATIONS MAIDEN STAKES (CLASS 5)</t>
  </si>
  <si>
    <t>THE DEVINE HOMES, HAMMONDS MILL HANDICAP STAKES (CLASS 5)</t>
  </si>
  <si>
    <t>THE VISTAVIS LTD MEDIAN AUCTION MAIDEN STAKES (CLASS 6)</t>
  </si>
  <si>
    <t>THE CELEBRATING 70 YEARS OF ROBIN STOREY HANDICAP STAKES (CLASS</t>
  </si>
  <si>
    <t>THE QUALITY CARE INSURANCE SERVICES 10TH ANNIVERSARY EBF</t>
  </si>
  <si>
    <t>THE CORE GROUP NURSERY HANDICAP STAKES (CLASS 6)</t>
  </si>
  <si>
    <t>THE SKY SPORTS RACING SKY 415 HANDICAP STAKES (CLASS</t>
  </si>
  <si>
    <t>THE SKY SPORTS RACING SKY 415 FILLIES' HANDICAP STAKES (CLASS 5)</t>
  </si>
  <si>
    <t>THE PLAY "FOUR FROM THE TOP" AT valuerater.co.uk HANDICAP STAKES</t>
  </si>
  <si>
    <t>THE KELSTON CUP HANDICAP STAKES (CLASS 3)</t>
  </si>
  <si>
    <t>THE BANK HOLIDAY FAMILY DAY 31ST AUGUST HANDICAP STAKES (CLASS</t>
  </si>
  <si>
    <t>THE FOLLOW @riponraces ON TWITTER HANDICAP STAKES (CLASS 5)</t>
  </si>
  <si>
    <t>THE VISIT ripon-races.co.uk NOVICE STAKES (CLASS 5)</t>
  </si>
  <si>
    <t>THE CHRISTMAS PARTIES AT SANDOWN PARK HANDICAP STAKES (CLASS 4)</t>
  </si>
  <si>
    <t>THE SLUG AND LETTUCE CHRISTMAS PARTY EBF MAIDEN STAKES (CLASS 4)</t>
  </si>
  <si>
    <t>THE FIZZ FRIDAYS AT SLUG AND LETTUCE HANDICAP STAKES (CLASS 3)</t>
  </si>
  <si>
    <t>THE SLUG AND LETTUCE 2-4-1 TANQUERAY THURSDAYS EBF MAIDEN STAKES</t>
  </si>
  <si>
    <t>THE SLUG AND LETTUCE 2-4-1 COCKTAILS AMATEUR RIDERS' HANDICAP</t>
  </si>
  <si>
    <t>THE SLUG AND LETTUCE AFTERNOON TEA HANDICAP STAKES (CLASS 5)</t>
  </si>
  <si>
    <t>THE RACING WELFARE HANDICAP STAKES (CLASS 5)</t>
  </si>
  <si>
    <t>THE MANSIONBET BEST ODDS GUARANTEED HANDICAP STAKES (CLASS 6)</t>
  </si>
  <si>
    <t>THE CASINO APP HANDICAP STAKES (CLASS 4)</t>
  </si>
  <si>
    <t>THE BEST ODDS GUARANTEED APPRENTICE MAIDEN HANDICAP STAKES</t>
  </si>
  <si>
    <t>THE BRITISH RACING HANDICAP STAKES (CLASS 6)</t>
  </si>
  <si>
    <t>THE BEATEN BY A HEAD HANDICAP STAKES (CLASS 6)</t>
  </si>
  <si>
    <t>THE DUBAI DUTY FREE SHERGAR CUP DASH</t>
  </si>
  <si>
    <t>THE DUBAI DUTY FREE SHERGAR CUP STAYERS</t>
  </si>
  <si>
    <t>THE DUBAI DUTY FREE SHERGAR CUP CHALLENGE</t>
  </si>
  <si>
    <t>THE DUBAI DUTY FREE SHERGAR CUP CLASSIC</t>
  </si>
  <si>
    <t>THE DUBAI DUTY FREE SHERGAR CUP SPRINT</t>
  </si>
  <si>
    <t>THE DUBAI DUTY FREE SHERGAR CUP MILE</t>
  </si>
  <si>
    <t>"Newcomers" Maiden</t>
  </si>
  <si>
    <t>New Nursery Handicap</t>
  </si>
  <si>
    <t>THE EBF DICK HERN STAKES</t>
  </si>
  <si>
    <t>THE DUKE OF LANCASTER'S OWN YEOMANRY HANDICAP STAKES (CLASS 4)</t>
  </si>
  <si>
    <t>THE WATCH RACING TV NOW HANDICAP STAKES (CLASS 5)</t>
  </si>
  <si>
    <t>THE VULCAN VILLAGE HANDICAP STAKES (CLASS 3)</t>
  </si>
  <si>
    <t>THE ROSE OF LANCASTER STAKES (CLASS 1)</t>
  </si>
  <si>
    <t>THE RACING TV HANDICAP STAKES (CLASS 4)</t>
  </si>
  <si>
    <t>THE racingtv.com HANDICAP STAKES (CLASS 3)</t>
  </si>
  <si>
    <t>THE ROYAL BRITISH LEGION HANDICAP STAKES (CLASS 2)</t>
  </si>
  <si>
    <t>THE POPPY NURSERY HANDICAP STAKES (CLASS 3)</t>
  </si>
  <si>
    <t>THE BBAG-SALES.DE HANDICAP STAKES (CLASS 2)</t>
  </si>
  <si>
    <t>THE BBAG GERMANY'S YEARLING SALES HANDICAP STAKES (CLASS 2)</t>
  </si>
  <si>
    <t>THE SWEET SOLERA STAKES (CLASS 1)</t>
  </si>
  <si>
    <t>THE STAN HOLDSTOCK 80TH BIRTHDAY HANDICAP STAKES (CLASS 3)</t>
  </si>
  <si>
    <t>THE SEA THE MOON "NEWCOMERS'" MAIDEN FILLIES' STAKES (CLASS 4)</t>
  </si>
  <si>
    <t>Newmarket's Only Seller</t>
  </si>
  <si>
    <t>THE WHITE HORSE EBF STALLIONS CONDITIONS STAKES (CLASS 2)</t>
  </si>
  <si>
    <t>THE 1539 HANDICAP STAKES (CLASS 4)</t>
  </si>
  <si>
    <t>THE COMMONHALL STREET SOCIAL HANDICAP STAKES (CLASS 3)</t>
  </si>
  <si>
    <t>THE PARADE WITH AIDEN BYRNE HANDICAP STAKES (CLASS 4)</t>
  </si>
  <si>
    <t>THE MBNA QUEENSFERRY STAKES (CLASS 1)</t>
  </si>
  <si>
    <t>THE THYME PEOPLE EBF NOVICE STAKES (CLASS 4)</t>
  </si>
  <si>
    <t>THE BRITVIC NURSERY HANDICAP STAKES (CLASS 4)</t>
  </si>
  <si>
    <t>New Hcap for ITV</t>
  </si>
  <si>
    <t>THE SHADWELL RACING EXCELLENCE APPRENTICE HANDICAP STAKES (CLASS</t>
  </si>
  <si>
    <t>THE CHAMPAGNE JOSEPH PERRIER CONFINED HANDICAP STAKES (CLASS 5)</t>
  </si>
  <si>
    <t>THE S H JONES WINES HANDICAP STAKES (CLASS 4)</t>
  </si>
  <si>
    <t>THE BRITISH EBF MOLSON COORS NOVICE STAKES (CLASS 4)</t>
  </si>
  <si>
    <t>THE BRITISH STALLION STUDS EBF UPAVON FILLIES' STAKES (CLASS 1)</t>
  </si>
  <si>
    <t>THE BRUNTON PUBLICATIONS PEMBROKE HANDICAP STAKES (CLASS 4)</t>
  </si>
  <si>
    <t>New Conditions Race for ITV</t>
  </si>
  <si>
    <t>THE PETER BELL MEMORIAL HANDICAP STAKES (CLASS 6)</t>
  </si>
  <si>
    <t>THE NURSERY HANDICAP STAKES</t>
  </si>
  <si>
    <t>THE TOPSPORT EQUISAND NOVICE STAKES (CLASS 4)</t>
  </si>
  <si>
    <t>THE TOPSPORT EQUISAND HANDICAP STAKES (CLASS 6)</t>
  </si>
  <si>
    <t>THE WORLD OF JAMES HERRIOT NOVICE STAKES (CLASS 5)</t>
  </si>
  <si>
    <t>THE BRITISH EBF CONDITIONS STAKES (CLASS 3)</t>
  </si>
  <si>
    <t>New Classified Stakes</t>
  </si>
  <si>
    <t>THE WINDSOR RACECOURSE FIREWORKS, RETURNS 2ND NOVEMBER HANDICAP</t>
  </si>
  <si>
    <t>THE RITA ORA LIVE AT WINDSOR RACECOURSE NURSERY HANDICAP STAKES</t>
  </si>
  <si>
    <t>THE BRITISH EBF FILLIES' NOVICE STAKES (CLASS 5)</t>
  </si>
  <si>
    <t>THE VISIT attheraces.com NOVICE STAKES (CLASS 5)</t>
  </si>
  <si>
    <t>THE SKY SPORTS RACING ON VIRGIN 535 HANDICAP STAKES (CLASS 3)</t>
  </si>
  <si>
    <t>THE EXMOOR TRIM - GO ANYWHERE IN COMFORT HANDICAP</t>
  </si>
  <si>
    <t>THE SEVEN SISTERS MEDIAN AUCTION MAIDEN FILLIES' STAKES (CLASS</t>
  </si>
  <si>
    <t>THE BRITANNIA NURSERY HANDICAP STAKES (CLASS 4)</t>
  </si>
  <si>
    <t>THE WATCH RACING TV NOW HANDICAP STAKES (CLASS 5) (FOR LADY</t>
  </si>
  <si>
    <t>THE RACING TV NOVICE STAKES (CLASS 4)</t>
  </si>
  <si>
    <t>THE RAINHILL HANDICAP STAKES (CLASS 5)</t>
  </si>
  <si>
    <t>THE RAY &amp; DI'S GOLDEN WEDDING ANNIVERSARY HANDICAP STAKES (CLASS</t>
  </si>
  <si>
    <t>THE INJURED JOCKEYS FUND CLASSIFIED STAKES (CLASS 6)</t>
  </si>
  <si>
    <t>THE WITHEFORD EQUINE BARRIER TRIALS HERE 10TH SEPTEMBER</t>
  </si>
  <si>
    <t>THE VISIT thewinnersenclosure.com FOR RACING TIPS APPRENTICE</t>
  </si>
  <si>
    <t>THE DOWNLOAD THE HORSETRACKER APP! HANDICAP STAKES (CLASS 4)</t>
  </si>
  <si>
    <t>THE WINNERS ENCLOSURE FOLLOWER SAM DAVIS MAIDEN HANDICAP STAKES</t>
  </si>
  <si>
    <t>THE FOLLOW @twenclosure ON TWITTER FILLIES' HANDICAP STAKES</t>
  </si>
  <si>
    <t>THE AN ABSOLUTELY STUPENDOUS PIECE OF CONFECTIONARY NOVICE</t>
  </si>
  <si>
    <t>THE WOLVERHAMPTON EBF NOVICE STAKES (CLASS 5)</t>
  </si>
  <si>
    <t>THE JILL WILLOWS HANDICAP STAKES (CLASS 4)</t>
  </si>
  <si>
    <t>THE WYKELAND/FLEMINGATE FILLIES' HANDICAP STAKES (CLASS 5)</t>
  </si>
  <si>
    <t>THE GUEST AND PHILIPS AT FLEMINGATE CLASSIFIED CLAIMING STAKES</t>
  </si>
  <si>
    <t>THE BEVERLEY FLEMINGATE SHOPPING CENTRE EBF MAIDEN STAKES (CLASS</t>
  </si>
  <si>
    <t>THE PURE BROADBAND MAIDEN HANDICAP FILLIES' STAKES (CLASS 5)</t>
  </si>
  <si>
    <t>THE RACING AGAIN TOMORROW HANDICAP STAKES (CLASS 5)</t>
  </si>
  <si>
    <t>THE WELCOME TO FLEMINGATE LADIES DAY MAIDEN AUCTION STAKES</t>
  </si>
  <si>
    <t>THE CELTIC CONTRACTORS HANDICAP STAKES (CLASS 5)</t>
  </si>
  <si>
    <t>THE SUSANNAH &amp; RICH RICCI YOTES COURT VINEYARD NURSERY HANDICAP</t>
  </si>
  <si>
    <t>THE BYRNE GROUP HANDICAP STAKES (CLASS 3)</t>
  </si>
  <si>
    <t>THE CELTIC CONTRACTS HANDICAP STAKES (CLASS 6)</t>
  </si>
  <si>
    <t>THE RACING TV NURSERY HANDICAP STAKES (CLASS 6)</t>
  </si>
  <si>
    <t>THE RACING TV/BRITISH STALLION STUDS EBF FILLIES' NOVICE STAKES</t>
  </si>
  <si>
    <t>THE BREEDERS BACKING RACING EBF FILLIES' NOVICE STAKES (CLASS 5)</t>
  </si>
  <si>
    <t>THE STAY AT THE WOLVERHAMPTON HOLIDAY INN HANDICAP STAKES (CLASS</t>
  </si>
  <si>
    <t>THE WOLVERHAMPTON EBF MAIDEN STAKES (CLASS 4)</t>
  </si>
  <si>
    <t>THE GRAND THEATRE WOLVERHAMPTON HANDICAP STAKES (CLASS 5)</t>
  </si>
  <si>
    <t>THE FOLLOWUS ON TWITTER @wolvesraces FILLIES' NOVICE STAKES</t>
  </si>
  <si>
    <t>THE BLACK COUNTRY CHAMBER OF COMMERCE NURSERY HANDICAP STAKES</t>
  </si>
  <si>
    <t>THE SPILLARD SAFETY SYSTEMS HANDICAP STAKES (CLASS 6)</t>
  </si>
  <si>
    <t>THE SKY SPORTS RACING ON VIRGIN 535 HANDICAP STAKES (CLASS 4)</t>
  </si>
  <si>
    <t>THE KINGSTONE PRESS APPLE CIDER HANDICAP STAKES (CLASS 5)</t>
  </si>
  <si>
    <t>THE KINGSTONE PRESS WILD BERRY HANDICAP STAKES (CLASS 6)</t>
  </si>
  <si>
    <t>THE SAMWORTH BROTHERS HANDICAP STAKES (CLASS 4)</t>
  </si>
  <si>
    <t>THE ASTON MANOR CIDER HANDICAP STAKES (CLASS 5)</t>
  </si>
  <si>
    <t>THE KINGSTONE PRESS APPLE MAIDEN HANDICAP STAKES (CLASS 6)</t>
  </si>
  <si>
    <t>THE ASTON MANOR MAIDEN AUCTION STAKES (CLASS 4)</t>
  </si>
  <si>
    <t>THE KINGSTONE PRESS APPLE HANDICAP STAKES (CLASS 5)</t>
  </si>
  <si>
    <t>THE BB FOODSERVICE SCOTTISH TROPHY HANDICAP STAKES (CLASS 3)</t>
  </si>
  <si>
    <t>THE EXCEL ENVIRONMENTAL SERVICES, PEST MANAGEMENT SERVICES</t>
  </si>
  <si>
    <t>THE BILL AND DAVID MCHARG EBF MAIDEN STAKES (CLASS 4)</t>
  </si>
  <si>
    <t>THE BB FOODSERVICE 'WILLIAM THE LION' HANDICAP STAKES (CLASS 4)</t>
  </si>
  <si>
    <t>THE racingtv.com 'HANDS AND HEELS' APPRENTICE HANDICAP STAKES</t>
  </si>
  <si>
    <t>THE OVERTON FARM HANDICAP STAKES (CLASS 5)</t>
  </si>
  <si>
    <t>THE FIRST CARLTON FILLIES' HANDICAP STAKES (CLASS 5)</t>
  </si>
  <si>
    <t>THE KEVIN HALL &amp; PAT BOAKES MEMORIAL HANDICAP STAKES (CLASS 4)</t>
  </si>
  <si>
    <t>THE M J CHURCH NOVICE STAKES (CLASS 5)</t>
  </si>
  <si>
    <t>THE SORVIO INSURANCE BROKERS MAIDEN AUCTION FILLIES' STAKES</t>
  </si>
  <si>
    <t>THE SOVEREIGN STAKES (CLASS 1)</t>
  </si>
  <si>
    <t>THE BOOKER WHOLESALE HANDICAP STAKES (CLASS 6)</t>
  </si>
  <si>
    <t>THE bmssw.com SUPPORTS WALES CHILDREN'S AIR AMBULANCE HANDICAP</t>
  </si>
  <si>
    <t>THE ISTADIA SUPPORTS WALES CHILDREN'S AIR AMBULANCE HANDICAP</t>
  </si>
  <si>
    <t>THE MRS IRENE LAUX - 85TH BIRTHDAY CELEBRATION CLASSIFIED STAKES</t>
  </si>
  <si>
    <t>THE DRAGON AIRCON SUPPORTS WALES AIR AMBULANCE EBF NOVICE</t>
  </si>
  <si>
    <t>THE ISTADIA SCREENS SUPPORTS WALES CHILDREN'S AIR AMBULANCE</t>
  </si>
  <si>
    <t>THE DAIKIN AIRCON SUPPORTS WALES CHILDREN'S AIR AMBULANCE</t>
  </si>
  <si>
    <t>THE HOVER HELICOPTERS SUPPORTS WALES CHILDREN'S AIR AMBULANCE</t>
  </si>
  <si>
    <t>THE SHARD SOLUTIONS AND ORIGIN NURSERY HANDICAP STAKES (CLASS 4)</t>
  </si>
  <si>
    <t>THE READ SILVESTRE DE SOUSA'S EXCLUSIVE BLOG starsportsbet.co.uk</t>
  </si>
  <si>
    <t>THE FIRST FOR INDUSTRY JOBS VISIT STARRECRUITMENT.BET HANDICAP</t>
  </si>
  <si>
    <t>THE DOWNLOAD THE STAR SPORTS APP NOW! FILLIES' HANDICAP STAKES</t>
  </si>
  <si>
    <t>THE STARSPORTS.BET MAIDEN STAKES (CLASS 5)</t>
  </si>
  <si>
    <t>THE CALL STAR SPORTS ON 08000 521 321 HANDICAP STAKES (CLASS 6)</t>
  </si>
  <si>
    <t>THE DOWNLOAD THE STAR SPORTS APP NOW! HANDICAP STAKES (CLASS 6)</t>
  </si>
  <si>
    <t>THE EBF STALLIONS HIGHFIELD FARM FLYING FILLIES'</t>
  </si>
  <si>
    <t>THE FOLLOW @willhillracing ON TWITTER NOVICE STAKES (CLASS 4)</t>
  </si>
  <si>
    <t>THE MARY CLARK 'FAVOURITE DAY OF THE YEAR' HANDICAP STAKES</t>
  </si>
  <si>
    <t>THE NOVA DISPLAY HANDICAP STAKES (CLASS 5)</t>
  </si>
  <si>
    <t>THE MOOR TOP FARM SHOP HEMSWORTH HANDICAP STAKES (CLASS 5)</t>
  </si>
  <si>
    <t>THE TREVOR WOODS MEMORIAL BRITISH EBF NOVICE STAKES (CLASS 4)</t>
  </si>
  <si>
    <t>THE ACORN PROPERTY GROUP HANDICAP STAKES (CLASS 4)</t>
  </si>
  <si>
    <t>THE COUNTY MARQUEES APPRENTICE HANDICAP STAKES (CLASS 6)</t>
  </si>
  <si>
    <t>THE SALUTEM - YOUR APPRENTICE TRAINING PARTNER NOVICE STAKES</t>
  </si>
  <si>
    <t>THE BMC BUCKET MANUFACTURING HANDICAP STAKES (CLASS 5)</t>
  </si>
  <si>
    <t>THE IRISH THOROUGHBRED MARKETING NURSERY HANDICAP STAKES (CLASS</t>
  </si>
  <si>
    <t>THE DEREK BURRIDGE RACING, SPORTS AND CORPORATE TROPHIES</t>
  </si>
  <si>
    <t>THE EVAFRAME - ALUMINIUM AND UPVC WINDOW/DOOR SPECIALISTS</t>
  </si>
  <si>
    <t>THE EXPERIENCE YORKSHIRE'S CLASSIC 9-12 SEPTEMBER HANDICAP</t>
  </si>
  <si>
    <t>THE VISIT attheraces.com HANDICAP STAKES (CLASS 3)</t>
  </si>
  <si>
    <t>THE SKY SPORTS RACING ON VIRGIN 535 NOVICE STAKES (CLASS 5)</t>
  </si>
  <si>
    <t>THE SKY SPORTS RACING ON SKY 415 APPRENTICE HANDICAP STAKES</t>
  </si>
  <si>
    <t>THE FOLLOW AT THE RACES ON TWITTER EBF MAIDEN FILLIES' STAKES</t>
  </si>
  <si>
    <t>THE WATCH SKY SPORTS RACING IN HD HANDICAP STAKES (CLASS 2)</t>
  </si>
  <si>
    <t>THE ENERGY CHECK HANDICAP STAKES (CLASS 3)</t>
  </si>
  <si>
    <t>THE TOM MITCHELL 65TH BIRTHDAY BRITISH EBF FILLIES' NOVICE</t>
  </si>
  <si>
    <t>THE PEPPER PINK GIN NURSERY HANDICAP STAKES (CLASS 4)</t>
  </si>
  <si>
    <t>THE ST HUGH'S STAKES (CLASS 1)</t>
  </si>
  <si>
    <t>THE UNIBET EBF MAIDEN STAKES (CLASS 4)</t>
  </si>
  <si>
    <t>THE MOBILE PIMM'S BARS APPRENTICE HANDICAP STAKES (CLASS 5)</t>
  </si>
  <si>
    <t>THE CHRISTOPHER SMITH ASSOCIATES HANDICAP STAKES (CLASS 4)</t>
  </si>
  <si>
    <t>THE TBA SUPPORTING BRITISH BREEDERS FILLIES' HANDICAP STAKES</t>
  </si>
  <si>
    <t>THE 32Red BRITISH EBF NOVICE STAKES (CLASS 4)</t>
  </si>
  <si>
    <t>THE UNIBET GREY HORSE HANDICAP STAKES (CLASS 4)</t>
  </si>
  <si>
    <t>THE UNIBET FILLIES' NURSERY HANDICAP STAKES (CLASS 2)</t>
  </si>
  <si>
    <t>THE UNIBET HUNGERFORD STAKES (CLASS 1)</t>
  </si>
  <si>
    <t>THE ENERGY CHECK HANDICAP STAKES (CLASS 4)</t>
  </si>
  <si>
    <t>THE DENFORD STAKES (CLASS 1)</t>
  </si>
  <si>
    <t>THE UNIBET GEOFFREY FREER STAKES (CLASS 1)</t>
  </si>
  <si>
    <t>THE FRONTIER BRITISH EBF MAIDEN STAKES (CLASS 3)</t>
  </si>
  <si>
    <t>THE RACING TV HANDICAP STAKES (CLASS 4) (FOR LADY AMATEUR</t>
  </si>
  <si>
    <t>THE WILLIAM HILL GREAT ST WILFRID HANDICAP STAKES (CLASS 2)</t>
  </si>
  <si>
    <t>THE RIPON CATHEDRAL HANDICAP STAKES (CLASS 4)</t>
  </si>
  <si>
    <t>THE WILLIAM HILL RIPON HORNBLOWER CONDITIONS STAKES (CLASS 2)</t>
  </si>
  <si>
    <t>THE WILLIAM HILL SILVER TROPHY HANDICAP STAKES (CLASS 2)</t>
  </si>
  <si>
    <t>THE FOLLOW @willhillracing ON TWITTER NOVICE AUCTION STAKES</t>
  </si>
  <si>
    <t>NOV Replaces SELLER</t>
  </si>
  <si>
    <t>THE LIKE RACING TV ON FACEBOOK NURSERY HANDICAP STAKES (CLASS 4)</t>
  </si>
  <si>
    <t>THE MINSTER FM NOVICE STAKES (CLASS 5)</t>
  </si>
  <si>
    <t>THE FOLLOW @racingtv ON TWITTER HANDICAP STAKES (CLASS 6)</t>
  </si>
  <si>
    <t>THE WATCH RACING TV NOW HANDICAP STAKES (CLASS 6)</t>
  </si>
  <si>
    <t>THE 26TH AUGUST IS LADIES' DAY AMATEUR RIDERS' HANDICAP STAKES</t>
  </si>
  <si>
    <t>THE RITA ORA LIVE AT WINDSOR RACECOURSE NOVICE STAKES (CLASS 5)</t>
  </si>
  <si>
    <t>THE SKY SPORTS RACING ON SKY 415 HANDICAP STAKES (CLASS 5)</t>
  </si>
  <si>
    <t>THE ODDFELLOWS HANDICAP STAKES (CLASS 4)</t>
  </si>
  <si>
    <t>THE REMEMBERING CHRIS HOGGARD AMATEUR RIDERS' HANDICAP STAKES</t>
  </si>
  <si>
    <t>THE WEATHERBYS TBA HANDICAP STAKES (CLASS 5)</t>
  </si>
  <si>
    <t>THE HAPPY 90TH BIRTHDAY RONALD GEORGE CLAXTON NURSERY HANDICAP</t>
  </si>
  <si>
    <t>THE EBF FILLIES' NOVICE STAKES (CLASS 5)</t>
  </si>
  <si>
    <t>THE SUNDAY RACING NEXT ON 25TH AUGUST SELLING HANDICAP STAKES</t>
  </si>
  <si>
    <t>THE NIKKI MEADOWS BIRTHDAY DASH HANDICAP STAKES (CLASS 5)</t>
  </si>
  <si>
    <t>THE BEVERLEY ANNUAL BADGEHOLDERS HANDICAP STAKES (CLASS 5)</t>
  </si>
  <si>
    <t>THE 100% PROFIT BOOST AT 32redsport.com NURSERY HANDICAP STAKES</t>
  </si>
  <si>
    <t>THE 32Red ON THE APP STORE NOVICE STAKES (CLASS 5)</t>
  </si>
  <si>
    <t>THE 32Red CASINO FILLIES' NOVICE STAKES (CLASS 5)</t>
  </si>
  <si>
    <t>THE VISIT valuerater.co.uk FOR BEST FREE TIPS HANDICAP STAKES</t>
  </si>
  <si>
    <t>THE UNIVERSITY AND LITERARY CLUB VETERANS' HANDICAP STAKES</t>
  </si>
  <si>
    <t>THE WEATHERBYS RACING BANK HANDICAP STAKES (CLASS 3)</t>
  </si>
  <si>
    <t>THE JANE LOWNDES WHINNEY HANDICAP STAKES (CLASS 6)</t>
  </si>
  <si>
    <t>THE WEATHERBYS RACING BANK FOREIGN EXCHANGE HANDICAP STAKES</t>
  </si>
  <si>
    <t>THE SOUNDS COMMERCIAL BRISTOL MAIDEN STAKES (CLASS 5)</t>
  </si>
  <si>
    <t>THE JUDDMONTE INTERNATIONAL STAKES (CLASS 1)</t>
  </si>
  <si>
    <t>THE SKY BET GREAT VOLTIGEUR STAKES (CLASS 1)</t>
  </si>
  <si>
    <t>THE SKY BET NURSERY HANDICAP STAKES (CLASS 2)</t>
  </si>
  <si>
    <t>THE TATTERSALLS ACOMB STAKES (CLASS 1)</t>
  </si>
  <si>
    <t>THE SKY BET AND SYMPHONY GROUP HANDICAP STAKES (CLASS 2)</t>
  </si>
  <si>
    <t>THE SKY BET HANDICAP STAKES (CLASS 2)</t>
  </si>
  <si>
    <t>New Fillies' Hcap</t>
  </si>
  <si>
    <t>THE betaid.org RESPONSIBLE GAMBLING HANDICAP STAKES (CLASS 6)</t>
  </si>
  <si>
    <t>THE interbet.com FOOTBALL BETTING HANDICAP STAKES (CLASS 6)</t>
  </si>
  <si>
    <t>THE JOHN LOVELL &amp; MARTIN DAVIES ONCOURSE BOOKMAKERS CHEPSTOW</t>
  </si>
  <si>
    <t>THE comparebettingsites.com ONLINE BETTING FILLIES' HANDICAP</t>
  </si>
  <si>
    <t>THE NEIL CALVERT'S RETIREMENT CELEBRATIONS HANDICAP STAKES</t>
  </si>
  <si>
    <t>THE comparebettingsites.com FREE BETS EBF NOVICE STAKES (CLASS</t>
  </si>
  <si>
    <t>THE DARLEY YORKSHIRE OAKS (CLASS 1)</t>
  </si>
  <si>
    <t>THE SKY BET LOWTHER STAKES (CLASS 1)</t>
  </si>
  <si>
    <t>THE CLIPPER LOGISTICS HANDICAP STAKES (CLASS 2)</t>
  </si>
  <si>
    <t>THE BRITISH EBF &amp; SIR HENRY CECIL GALTRES STAKES</t>
  </si>
  <si>
    <t>THE GOFFS UK PREMIER YEARLING STAKES (CLASS 2)</t>
  </si>
  <si>
    <t>THE BRITISH STALLION STUDS EBF FILLIES' HANDICAP STAKES (CLASS</t>
  </si>
  <si>
    <t>THE EDWARDS FORD FORAY MOTOR GROUP HANDICAP STAKES (CLASS 5)</t>
  </si>
  <si>
    <t>THE SHIPSEYS MARQUEES AMATEUR RIDERS' HANDICAP STAKES (CLASS 5)</t>
  </si>
  <si>
    <t>THE SIGNS IN MOTION NURSERY HANDICAP STAKES (CLASS 5)</t>
  </si>
  <si>
    <t>THE DRAINTECH TANKERS EBF NOVICE AUCTION STAKES (CLASS 4)</t>
  </si>
  <si>
    <t>THE VENTURE SECURITY HANDICAP STAKES (CLASS 5)</t>
  </si>
  <si>
    <t>THE LONGINES IRISH CHAMPIONS WEEKEND EBF STONEHENGE STAKES</t>
  </si>
  <si>
    <t>THE FOLLOW @PTS_ACADEMY FOR TRAINING SOLUTIONS AMATEUR</t>
  </si>
  <si>
    <t>THE FOR TRAINING AND APPRENTICESHIPS VISIT</t>
  </si>
  <si>
    <t>THE PTS TRAINING ACADEMY, NO MADNESS TRAINING NURSERY HANDICAP</t>
  </si>
  <si>
    <t>THE MATT AND CHARLIE'S ANGELS HANDICAP STAKES (CLASS 4)</t>
  </si>
  <si>
    <t>THE Al THE GAS 1953 NOVICE AUCTION STAKES (CLASS 6)</t>
  </si>
  <si>
    <t>THE JOYCE AND SMITH 4 WORLD DOMINATION FILLIES' NOVICE MEDIAN</t>
  </si>
  <si>
    <t>THE THINK APPRENTICESHIPS - THINK PTS HANDICAP STAKES (CLASS 6)</t>
  </si>
  <si>
    <t>THE NATIONWIDE ACCIDENT REPAIR SERVICES HANDICAP STAKES (CLASS</t>
  </si>
  <si>
    <t>THE WEATHERBYS HAMILTON LONSDALE CUP STAKES (CLASS 1)</t>
  </si>
  <si>
    <t>THE AL BASTI EQUIWORLD DUBAI GIMCRACK STAKES (CLASS 1)</t>
  </si>
  <si>
    <t>THE COOLMORE NUNTHORPE STAKES (CLASS 1)</t>
  </si>
  <si>
    <t>THE BRITISH STALLION STUDS EBF CONVIVIAL MAIDEN STAKES (CLASS 2)</t>
  </si>
  <si>
    <t>THE DONE BROTHERS EBF FILLIES' NOVICE MEDIAN AUCTION STAKES</t>
  </si>
  <si>
    <t>THE BETFRED HANDICAP STAKES (CLASS 4)</t>
  </si>
  <si>
    <t>THE totepool NURSERY HANDICAP STAKES (CLASS 4)</t>
  </si>
  <si>
    <t>THE GREENE KING APPRENTICE HANDICAP STAKES (CLASS 6)</t>
  </si>
  <si>
    <t>THE BETSI GOLDEN MILE NOVICE STAKES (CLASS 4)</t>
  </si>
  <si>
    <t>THE CHELMSFORD CITY RACECOURSE HANDICAP STAKES (CLASS 3)</t>
  </si>
  <si>
    <t>THE CHELMSFORD CITY CUP (CLASS 2 HERITAGE HANDICAP)</t>
  </si>
  <si>
    <t>THE BETWAY CASINO HANDICAP STAKES (CLASS 4)</t>
  </si>
  <si>
    <t>THE BETWAY SOLARIO STAKES (CLASS 1)</t>
  </si>
  <si>
    <t>THE BETWAY ATALANTA STAKES (CLASS 1) (Group 3)</t>
  </si>
  <si>
    <t>THE BETWAY HEED YOUR HUNCH HANDICAP STAKES (CLASS 2)</t>
  </si>
  <si>
    <t>THE BETWAY LIVE CASINO HANDICAP STAKES (CLASS 4)</t>
  </si>
  <si>
    <t>THE BETWAY NURSERY HANDICAP STAKES (CLASS 4)</t>
  </si>
  <si>
    <t>THE SKY BET MELROSE HANDICAP STAKES (CLASS 2)</t>
  </si>
  <si>
    <t>THE SKY BET EBOR HANDICAP STAKES (CLASS 2)</t>
  </si>
  <si>
    <t>THE SKY BET APPRENTICE HANDICAP STAKES (CLASS 2)</t>
  </si>
  <si>
    <t>THE JULIA GRAVES ROSES STAKES (CLASS 1)</t>
  </si>
  <si>
    <t>THE SKY BET CITY OF YORK STAKES (CLASS 1)</t>
  </si>
  <si>
    <t>THE SKY BET AND SYMPHONY GROUP STRENSALL STAKES (CLASS 1)</t>
  </si>
  <si>
    <t>THE MKM BUILDING SUPPLIES (CHESTER) HANDICAP STAKES (CLASS 4)</t>
  </si>
  <si>
    <t>THE SPORTPESA / EBF FILLIES' CONDITIONS STAKES (CLASS 2)</t>
  </si>
  <si>
    <t>THE MBNA / BRITISH STALLION STUDS EBF NOVICE STAKES (CLASS 4)</t>
  </si>
  <si>
    <t>THE SPORTPESA CHESTER STAKES (CLASS 1)</t>
  </si>
  <si>
    <t>THE SPORTPESA HANDICAP STAKES (CLASS 2)</t>
  </si>
  <si>
    <t>THE ESL GROUP HANDICAP STAKES (CLASS 2)</t>
  </si>
  <si>
    <t>THE PLAY 4 TO SCORE AT BETWAY HANDICAP STAKES (CLASS 3)</t>
  </si>
  <si>
    <t>THE BETWAY NURSERY HANDICAP STAKES (CLASS 5)</t>
  </si>
  <si>
    <t>THE BETWAY BRITISH EBF MAIDEN STAKES (CLASS 4)</t>
  </si>
  <si>
    <t>THE BETWAY HANDICAP STAKES (CLASS 5)</t>
  </si>
  <si>
    <t>THE BETWAY HEED YOUR HUNCH FILLIES' HANDICAP STAKES (CLASS 5)</t>
  </si>
  <si>
    <t>THE MILLBRY HILL COUNTRY STORE HANDICAP STAKES (CLASS 5)</t>
  </si>
  <si>
    <t>THE OOPS A DAISY FLORISTS MEDIAN AUCTION MAIDEN STAKES (CLASS 5)</t>
  </si>
  <si>
    <t>THE SECRET SPA FILLIES' NOVICE STAKES (CLASS 5)</t>
  </si>
  <si>
    <t>THE BLACK BULL INN MOULTON HANDICAP STAKES (CLASS 6)</t>
  </si>
  <si>
    <t>THE LADIES' DAY HANDICAP STAKES (CLASS 4)</t>
  </si>
  <si>
    <t>THE YORKSHIRE DALES DISTILLERY HANDICAP STAKES (CLASS 5)</t>
  </si>
  <si>
    <t>THE SKY SPORTS RACING ON SKY 415 HANDICAP STAKES (CLASS 6)</t>
  </si>
  <si>
    <t>THE READE CATERING HOGG ROASTS AT YARMOUTH RACECOURSE HANDICAP</t>
  </si>
  <si>
    <t>THE MOMENTS RESTAURANT OF SCRATBY HANDICAP STAKES (CLASS 4)</t>
  </si>
  <si>
    <t>THE MATCHBOOK EBF FUTURE STAYERS NOVICE STAKES (CLASS 4)</t>
  </si>
  <si>
    <t>THE GOLD &amp; SILVER EXCHANGE HANDICAP STAKES (CLASS 5)</t>
  </si>
  <si>
    <t>THE AKS SKIPS OF NORWICH HANDICAP STAKES (CLASS 6)</t>
  </si>
  <si>
    <t>THE INJURED JOCKEY'S FUND HANDICAP STAKES (CLASS 6)</t>
  </si>
  <si>
    <t>THE comparebettingsites.com ONLINE BETTING APPRENTICE SELLING</t>
  </si>
  <si>
    <t>THE betaid.org RESPONSIBLE GAMBLING HANDICAP STAKES (CLASS 4)</t>
  </si>
  <si>
    <t>THE HOT TUBS SPLASH AND DASH HANDICAP STAKES (CLASS 6)</t>
  </si>
  <si>
    <t>THE interbet.com HANDICAP STAKES (CLASS 6)</t>
  </si>
  <si>
    <t>THE comparebettingsites.com BETTING EBF NOVICE STAKES (CLASS 4)</t>
  </si>
  <si>
    <t>THE comparebettingsites.com ONLINE BETTING FILLIES' NOVICE</t>
  </si>
  <si>
    <t>THE G RICHARDS HANDICAP STAKES (CLASS 4)</t>
  </si>
  <si>
    <t>THE WITHEFORD EQUINE BARRIER TRIALS AT LINGFIELD HANDICAP STAKES</t>
  </si>
  <si>
    <t>THE SKY SPORTS RACING ON VIRGIN 535 NURSERY HANDICAP STAKES</t>
  </si>
  <si>
    <t>THE WATCH SKY SPORTS RACING IN HD HANDICAP STAKES (CLASS 6)</t>
  </si>
  <si>
    <t>THE HAPPY BIRTHDAY STEVE ELDRIDGE HANDICAP STAKES (CLASS 6)</t>
  </si>
  <si>
    <t>THE ER PRODUCTIONS CLAIMING STAKES (CLASS 6)</t>
  </si>
  <si>
    <t>THE RAHMAN RAVELLI EBF FILLIES' NOVICE MEDIAN AUCTION STAKES</t>
  </si>
  <si>
    <t>THE FRENCH DUNCAN BIBBY FINANCIAL SERVICES BRITISH STALLION</t>
  </si>
  <si>
    <t>THE AIUA HANDICAP STAKES (CLASS 6)</t>
  </si>
  <si>
    <t>THE STALLIONS WINNERS HANDICAP STAKES (CLASS 4)</t>
  </si>
  <si>
    <t>THE MR AND MRS SMITH CLASSIFIED SELLING STAKES (CLASS 6)</t>
  </si>
  <si>
    <t>THE DOROTHEA HAWTHORNE MEMORIAL HANDICAP STAKES (CLASS 4)</t>
  </si>
  <si>
    <t>THE CATHERINE AND CHARLOTTE ROACHE HANDICAP STAKES (CLASS 6)</t>
  </si>
  <si>
    <t>THE WITHERBYS HANDICAP STAKES (CLASS 6)</t>
  </si>
  <si>
    <t>THE WILLIAM HILL BEVERLEY BULLET SPRINT STAKES (CLASS 1)</t>
  </si>
  <si>
    <t>THE IRISH EBF FILLIES' NOVICE STAKES (CLASS 4)</t>
  </si>
  <si>
    <t>THE EDUCARE OF BEVERLEY HANDICAP STAKES (CLASS 4)</t>
  </si>
  <si>
    <t>THE WILLIAM HILL SILVER CUP HANDICAP STAKES (CLASS 2)</t>
  </si>
  <si>
    <t>THE CONSTANT SECURITY HANDICAP STAKES (CLASS 5)</t>
  </si>
  <si>
    <t>THE FUTURE STARS APPRENTICE HANDICAP STAKES (CLASS 6)</t>
  </si>
  <si>
    <t>THE BEVERLEY ANNUAL BADGEHOLDERS NOVICE STAKES (CLASS 4)</t>
  </si>
  <si>
    <t>THE LADBROKES COMMITTED TO SAFER GAMBLING HANDICAP STAKES (CLASS</t>
  </si>
  <si>
    <t>THE BRITISH EUROPEAN BREEDERS FUND EBF NOVICE STAKES (CLASS 4)</t>
  </si>
  <si>
    <t>THE LADBROKES BET #5 GET #20 APPRENTICE HANDICAP STAKES (CLASS</t>
  </si>
  <si>
    <t>THE CHICHESTER OBSERVER NURSERY HANDICAP STAKES (CLASS 4)</t>
  </si>
  <si>
    <t>THE VESTA FILLIES' HANDICAP STAKES (CLASS 3)</t>
  </si>
  <si>
    <t>THE LADBROKES HANDICAP STAKES (CLASS 5)</t>
  </si>
  <si>
    <t>THE EBF STALLIONS SCOTTISH PREMIER SERIES FILLIES' HANDICAP</t>
  </si>
  <si>
    <t>THE PATERSONS OF GREENOAKHILL HANDICAP STAKES (CLASS 6)</t>
  </si>
  <si>
    <t>THE LADBROKES PLAY 1-2-FREE NURSERY HANDICAP STAKES (CLASS 5)</t>
  </si>
  <si>
    <t>THE WHYSETTLE IT NETWORKS MAIDEN STAKES (CLASS 5)</t>
  </si>
  <si>
    <t>THE LADBROKES LANARK SILVER BELL HANDICAP STAKES (CLASS 3)</t>
  </si>
  <si>
    <t>THE STEWART MILNE HOMES HANDICAP STAKES (CLASS 6)</t>
  </si>
  <si>
    <t>THE LADBROKES ACCA BOOSTY HANDICAP STAKES (CLASS 5)</t>
  </si>
  <si>
    <t>THE C J MURFITT LTD FILLIES' NOVICE STAKES (CLASS 4)</t>
  </si>
  <si>
    <t>THE cjmurfitt.com BRITISH STALLION STUDS EBF NOVICE STAKES</t>
  </si>
  <si>
    <t>THE PANTILE STUD HANDICAP STAKES (CLASS 4)</t>
  </si>
  <si>
    <t>THE RACING TV HANDICAP STAKES (CLASS 3)</t>
  </si>
  <si>
    <t>THE RACING WELFARE FILLIES' HANDICAP STAKES (CLASS 5)</t>
  </si>
  <si>
    <t>THE GALICUIX FILLIES' HANDICAP STAKES (CLASS 4)</t>
  </si>
  <si>
    <t>THE ANDY WRIGHT MEMORIAL HANDICAP STAKES (CLASS 4)</t>
  </si>
  <si>
    <t>THE LADBROKES PRESTIGE STAKES (CLASS 1)</t>
  </si>
  <si>
    <t>THE LADBROKES CELEBRATION MILE STAKES (CLASS 1)</t>
  </si>
  <si>
    <t>THE LADBROKES BET #5 GET #20 HANDICAP STAKES (CLASS 2)</t>
  </si>
  <si>
    <t>THE LADBROKES MARCH STAKES (CLASS 1)</t>
  </si>
  <si>
    <t>THE LADBROKES HANDICAP STAKES (CLASS 3)</t>
  </si>
  <si>
    <t>THE LADBROKES HOME OF THE ODDS BOOST HANDICAP STAKES (CLASS 4)</t>
  </si>
  <si>
    <t>THE LADBROKES DOWNLOAD THE APP EBF FILLIES' NOVICE AUCTION</t>
  </si>
  <si>
    <t>THE PRICE BAILEY 'FIRM OF THE YEAR' HANDICAP STAKES (CLASS 2)</t>
  </si>
  <si>
    <t>THE PRICE BAILEY NEWMARKET OFFICE HANDICAP STAKES (CLASS 4)</t>
  </si>
  <si>
    <t>THE PRICE  HOPEFUL STAKES (CLASS 1)</t>
  </si>
  <si>
    <t>THE PRICE BAILEY INTERNATIONAL NURSERY HANDICAP STAKES (CLASS 3)</t>
  </si>
  <si>
    <t>THE PRICE BAILEY 'RIGHT ADVICE FOR LIFE' HANDICAP STAKES (CLASS</t>
  </si>
  <si>
    <t>THE PRICE BAILEY 'IT'S ALL ABOUT YOU' BRITISH EBF NOVICE STAKES</t>
  </si>
  <si>
    <t>THE 'GROW WITH PRICE BAILEY' HANDICAP STAKES (CLASS 4)</t>
  </si>
  <si>
    <t>THE RACING TV STRAIGHT MILE SERIES HANDICAP STAKES (CLASS 3)</t>
  </si>
  <si>
    <t>THE JOIN RACING TV NOW HANDICAP STAKES (CLASS 5) (FOR LADY</t>
  </si>
  <si>
    <t>THE MARKET CROSS JEWELLERS HANDICAP STAKES (CLASS 4)</t>
  </si>
  <si>
    <t>THE THANK YOU AND GOOD LUCK BECKY SHAW HANDICAP STAKES (CLASS 6)</t>
  </si>
  <si>
    <t>THE BAKERS TAILORING AND FORMAL HIRE FILLIES' NOVICE AUCTION</t>
  </si>
  <si>
    <t>THE BEST FLAT RACES LIVE ON RACING TV NOVICE AUCTION STAKES</t>
  </si>
  <si>
    <t>THE MPM FLOORING NOVICE STAKES (CLASS 5)</t>
  </si>
  <si>
    <t>THE SKY SPORTS RACING WINTER HILL STAKES (CLASS 1)</t>
  </si>
  <si>
    <t>THE SRI LANKA AUGUST STAKES (CLASS 1)</t>
  </si>
  <si>
    <t>THE MPM FLOORING FILLIES' HANDICAP STAKES (CLASS 5)</t>
  </si>
  <si>
    <t>THE WATCH SKY SPORTS RACING IN HD HANDICAP STAKES (CLASS 4)</t>
  </si>
  <si>
    <t>THE WINDSOR RACECOURSE FIREWORKS RETURN - 2ND NOVEMBER HANDICAP</t>
  </si>
  <si>
    <t>THE LADBROKES WHERE THE NATION PLAYS MAIDEN AUCTION STAKES</t>
  </si>
  <si>
    <t>THE LADBROKES SUPPORTING CHILDREN WITH CANCER FILLIES' HANDICAP</t>
  </si>
  <si>
    <t>THE WEATHERBYS SUPREME STAKES (CLASS 1)</t>
  </si>
  <si>
    <t>THE GOODWOOD AMATEUR RIDERS' HANDICAP STAKES (CLASS 5)</t>
  </si>
  <si>
    <t>THE CHICHESTER CITY SELLING STAKES (CLASS 3)</t>
  </si>
  <si>
    <t>THE LADBROKES HANDICAP STAKES (CLASS 2)</t>
  </si>
  <si>
    <t>THE LEVIN DOWN HANDICAP STAKES (CLASS 2)</t>
  </si>
  <si>
    <t>THE HAVEN CAISTER HOLIDAY PARK EBF FILLIES' NOVICE STAKES (CLASS</t>
  </si>
  <si>
    <t>THE MANSIONBET AT YARMOUTH RACECOURSE HANDICAP STAKES (CLASS 6)</t>
  </si>
  <si>
    <t>THE MANSIONBET YOUR FAVOURITE PLACE TO BET HANDICAP STAKES</t>
  </si>
  <si>
    <t>THE DOWNLOAD THE MANSIONBET APP NURSERY HANDICAP STAKES (CLASS</t>
  </si>
  <si>
    <t>THE ROBERT BROWN MEMORIAL HANDICAP STAKES (CLASS 5)</t>
  </si>
  <si>
    <t>THE MANSIONBET BEATEN BY A HEAD APPRENTICE HANDICAP STAKES</t>
  </si>
  <si>
    <t>THE BEST ODDS GUARANTEED AT MANSIONBET APP HANDICAP STAKES</t>
  </si>
  <si>
    <t>THE BILLY NEVETT MEMORIAL HANDICAP STAKES (CLASS 3)</t>
  </si>
  <si>
    <t>THE RIPON ROWELS HANDICAP STAKES (CLASS 2)</t>
  </si>
  <si>
    <t>THE YORKSHIRE AIR AMBULANCE HANDICAP STAKES (CLASS 5)</t>
  </si>
  <si>
    <t>THE BRITISH STALLION STUDS EBF RIPON CHAMPION TWO YRS OLD TROPHY</t>
  </si>
  <si>
    <t>THE THEAKSTONS BEER 'N' BBQ FESTIVAL 26TH SEPTEMBER MAIDEN</t>
  </si>
  <si>
    <t>THE AJA NOVICE FLAT AMATEUR RIDERS' HANDICAP STAKES (CLASS 6)</t>
  </si>
  <si>
    <t>THE MSR NEWSGROUP HANDICAP STAKES (CLASS 5)</t>
  </si>
  <si>
    <t>THE VISIT attheraces.com EBF NOVICE STAKES (CLASS 5)</t>
  </si>
  <si>
    <t>THE FOLLOW AT THE RACES ON TWITTER NOVICE STAKES (CLASS 5)</t>
  </si>
  <si>
    <t>THE DARREN &amp; EVELYN LAKE MEMORIAL HANDICAP STAKES (CLASS 3)</t>
  </si>
  <si>
    <t>Auction level</t>
  </si>
  <si>
    <t>Med/Auct£</t>
  </si>
  <si>
    <t>M/N</t>
  </si>
  <si>
    <t xml:space="preserve"> Med/Auct</t>
  </si>
  <si>
    <t>AGE</t>
  </si>
  <si>
    <t>2YO</t>
  </si>
  <si>
    <t>3YO+</t>
  </si>
  <si>
    <t>3YO</t>
  </si>
  <si>
    <t>4YO+</t>
  </si>
  <si>
    <t>Selling</t>
  </si>
  <si>
    <t>3-4YO</t>
  </si>
  <si>
    <t>3-5YO</t>
  </si>
  <si>
    <t>6YO+</t>
  </si>
  <si>
    <t>2YO+</t>
  </si>
  <si>
    <t>36-55</t>
  </si>
  <si>
    <t>31-50</t>
  </si>
  <si>
    <t>2yO</t>
  </si>
  <si>
    <t>3yO</t>
  </si>
  <si>
    <t>3-4yo</t>
  </si>
  <si>
    <t>3-5yo</t>
  </si>
  <si>
    <t>6yo+</t>
  </si>
  <si>
    <t>Claiming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</si>
</sst>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_-[$£-809]* #,##0_-;\-[$£-809]* #,##0_-;_-[$£-809]* &quot;-&quot;??_-;_-@_-"/>
  </numFmts>
  <fonts count="13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4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Segoe UI"/>
      <family val="2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7F3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3" borderId="2" xfId="0" applyFont="1" applyFill="1" applyBorder="1" applyAlignment="1">
      <alignment vertical="center"/>
    </xf>
    <xf numFmtId="0" fontId="6" fillId="4" borderId="0" xfId="0" applyFont="1" applyFill="1"/>
    <xf numFmtId="0" fontId="0" fillId="4" borderId="0" xfId="0" applyFill="1" applyAlignment="1">
      <alignment horizontal="center"/>
    </xf>
    <xf numFmtId="165" fontId="0" fillId="4" borderId="0" xfId="0" applyNumberFormat="1" applyFill="1"/>
    <xf numFmtId="0" fontId="0" fillId="4" borderId="0" xfId="0" applyFill="1"/>
    <xf numFmtId="0" fontId="0" fillId="4" borderId="0" xfId="0" applyFill="1" applyAlignment="1">
      <alignment horizontal="left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6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6" fillId="4" borderId="0" xfId="0" applyFont="1" applyFill="1" applyAlignment="1">
      <alignment horizontal="right"/>
    </xf>
    <xf numFmtId="0" fontId="8" fillId="3" borderId="2" xfId="0" applyFont="1" applyFill="1" applyBorder="1" applyAlignment="1">
      <alignment horizontal="right" vertical="top"/>
    </xf>
    <xf numFmtId="0" fontId="0" fillId="0" borderId="2" xfId="0" applyBorder="1"/>
    <xf numFmtId="0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/>
    <xf numFmtId="0" fontId="8" fillId="3" borderId="2" xfId="0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right" vertical="center"/>
    </xf>
    <xf numFmtId="0" fontId="10" fillId="0" borderId="2" xfId="0" applyFont="1" applyBorder="1"/>
    <xf numFmtId="164" fontId="8" fillId="3" borderId="0" xfId="0" applyNumberFormat="1" applyFont="1" applyFill="1" applyAlignment="1">
      <alignment horizontal="right" vertical="center"/>
    </xf>
    <xf numFmtId="0" fontId="10" fillId="0" borderId="0" xfId="0" applyFont="1"/>
    <xf numFmtId="0" fontId="8" fillId="3" borderId="0" xfId="0" applyFont="1" applyFill="1" applyAlignment="1">
      <alignment horizontal="right" vertical="top"/>
    </xf>
    <xf numFmtId="0" fontId="9" fillId="0" borderId="0" xfId="0" applyFont="1"/>
    <xf numFmtId="164" fontId="8" fillId="3" borderId="0" xfId="0" applyNumberFormat="1" applyFont="1" applyFill="1" applyBorder="1" applyAlignment="1">
      <alignment horizontal="righ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9" fontId="0" fillId="0" borderId="0" xfId="1" applyFont="1" applyAlignment="1">
      <alignment horizontal="center" vertical="center"/>
    </xf>
    <xf numFmtId="0" fontId="12" fillId="0" borderId="0" xfId="0" applyFont="1"/>
    <xf numFmtId="164" fontId="1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14" fontId="0" fillId="4" borderId="0" xfId="0" applyNumberFormat="1" applyFill="1" applyAlignment="1">
      <alignment horizontal="center"/>
    </xf>
    <xf numFmtId="164" fontId="0" fillId="0" borderId="0" xfId="0" applyNumberFormat="1"/>
    <xf numFmtId="3" fontId="0" fillId="4" borderId="0" xfId="0" applyNumberFormat="1" applyFill="1" applyAlignment="1">
      <alignment horizont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/>
    <xf numFmtId="164" fontId="0" fillId="0" borderId="0" xfId="0" applyNumberFormat="1" applyAlignment="1">
      <alignment horizontal="center" vertical="center"/>
    </xf>
    <xf numFmtId="14" fontId="7" fillId="5" borderId="0" xfId="0" applyNumberFormat="1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3" fontId="7" fillId="5" borderId="0" xfId="0" applyNumberFormat="1" applyFont="1" applyFill="1" applyAlignment="1">
      <alignment horizontal="center" vertical="center"/>
    </xf>
    <xf numFmtId="14" fontId="0" fillId="4" borderId="0" xfId="0" applyNumberFormat="1" applyFill="1" applyAlignment="1">
      <alignment horizontal="center"/>
    </xf>
  </cellXfs>
  <cellStyles count="2">
    <cellStyle name="Normal" xfId="0" builtinId="0"/>
    <cellStyle name="Percent" xfId="1" builtinId="5"/>
  </cellStyles>
  <dxfs count="14"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64" formatCode="&quot;£&quot;#,##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checked="Checked" fmlaLink="lists!$C$2" lockText="1" noThreeD="1"/>
</file>

<file path=xl/ctrlProps/ctrlProp10.xml><?xml version="1.0" encoding="utf-8"?>
<formControlPr xmlns="http://schemas.microsoft.com/office/spreadsheetml/2009/9/main" objectType="CheckBox" checked="Checked" fmlaLink="lists!$C$14" lockText="1" noThreeD="1"/>
</file>

<file path=xl/ctrlProps/ctrlProp11.xml><?xml version="1.0" encoding="utf-8"?>
<formControlPr xmlns="http://schemas.microsoft.com/office/spreadsheetml/2009/9/main" objectType="CheckBox" checked="Checked" fmlaLink="lists!$C$15" lockText="1" noThreeD="1"/>
</file>

<file path=xl/ctrlProps/ctrlProp12.xml><?xml version="1.0" encoding="utf-8"?>
<formControlPr xmlns="http://schemas.microsoft.com/office/spreadsheetml/2009/9/main" objectType="CheckBox" checked="Checked" fmlaLink="lists!$C$16" lockText="1" noThreeD="1"/>
</file>

<file path=xl/ctrlProps/ctrlProp13.xml><?xml version="1.0" encoding="utf-8"?>
<formControlPr xmlns="http://schemas.microsoft.com/office/spreadsheetml/2009/9/main" objectType="CheckBox" checked="Checked" fmlaLink="lists!$C$17" lockText="1" noThreeD="1"/>
</file>

<file path=xl/ctrlProps/ctrlProp14.xml><?xml version="1.0" encoding="utf-8"?>
<formControlPr xmlns="http://schemas.microsoft.com/office/spreadsheetml/2009/9/main" objectType="CheckBox" checked="Checked" fmlaLink="lists!$C$7" lockText="1" noThreeD="1"/>
</file>

<file path=xl/ctrlProps/ctrlProp15.xml><?xml version="1.0" encoding="utf-8"?>
<formControlPr xmlns="http://schemas.microsoft.com/office/spreadsheetml/2009/9/main" objectType="CheckBox" checked="Checked" fmlaLink="lists!$C$11" lockText="1" noThreeD="1"/>
</file>

<file path=xl/ctrlProps/ctrlProp16.xml><?xml version="1.0" encoding="utf-8"?>
<formControlPr xmlns="http://schemas.microsoft.com/office/spreadsheetml/2009/9/main" objectType="CheckBox" checked="Checked" fmlaLink="lists!$C$23" lockText="1" noThreeD="1"/>
</file>

<file path=xl/ctrlProps/ctrlProp17.xml><?xml version="1.0" encoding="utf-8"?>
<formControlPr xmlns="http://schemas.microsoft.com/office/spreadsheetml/2009/9/main" objectType="CheckBox" checked="Checked" fmlaLink="lists!$C$24" lockText="1" noThreeD="1"/>
</file>

<file path=xl/ctrlProps/ctrlProp18.xml><?xml version="1.0" encoding="utf-8"?>
<formControlPr xmlns="http://schemas.microsoft.com/office/spreadsheetml/2009/9/main" objectType="CheckBox" checked="Checked" fmlaLink="lists!$C$25" lockText="1" noThreeD="1"/>
</file>

<file path=xl/ctrlProps/ctrlProp19.xml><?xml version="1.0" encoding="utf-8"?>
<formControlPr xmlns="http://schemas.microsoft.com/office/spreadsheetml/2009/9/main" objectType="CheckBox" checked="Checked" fmlaLink="lists!$C$29" lockText="1" noThreeD="1"/>
</file>

<file path=xl/ctrlProps/ctrlProp2.xml><?xml version="1.0" encoding="utf-8"?>
<formControlPr xmlns="http://schemas.microsoft.com/office/spreadsheetml/2009/9/main" objectType="CheckBox" checked="Checked" fmlaLink="lists!$C$3" lockText="1" noThreeD="1"/>
</file>

<file path=xl/ctrlProps/ctrlProp20.xml><?xml version="1.0" encoding="utf-8"?>
<formControlPr xmlns="http://schemas.microsoft.com/office/spreadsheetml/2009/9/main" objectType="CheckBox" checked="Checked" fmlaLink="lists!$C$28" lockText="1" noThreeD="1"/>
</file>

<file path=xl/ctrlProps/ctrlProp3.xml><?xml version="1.0" encoding="utf-8"?>
<formControlPr xmlns="http://schemas.microsoft.com/office/spreadsheetml/2009/9/main" objectType="CheckBox" checked="Checked" fmlaLink="lists!$C$4" lockText="1" noThreeD="1"/>
</file>

<file path=xl/ctrlProps/ctrlProp4.xml><?xml version="1.0" encoding="utf-8"?>
<formControlPr xmlns="http://schemas.microsoft.com/office/spreadsheetml/2009/9/main" objectType="CheckBox" checked="Checked" fmlaLink="lists!$C$5" lockText="1" noThreeD="1"/>
</file>

<file path=xl/ctrlProps/ctrlProp5.xml><?xml version="1.0" encoding="utf-8"?>
<formControlPr xmlns="http://schemas.microsoft.com/office/spreadsheetml/2009/9/main" objectType="CheckBox" checked="Checked" fmlaLink="lists!$C$6" lockText="1" noThreeD="1"/>
</file>

<file path=xl/ctrlProps/ctrlProp6.xml><?xml version="1.0" encoding="utf-8"?>
<formControlPr xmlns="http://schemas.microsoft.com/office/spreadsheetml/2009/9/main" objectType="CheckBox" checked="Checked" fmlaLink="lists!$C$8" lockText="1" noThreeD="1"/>
</file>

<file path=xl/ctrlProps/ctrlProp7.xml><?xml version="1.0" encoding="utf-8"?>
<formControlPr xmlns="http://schemas.microsoft.com/office/spreadsheetml/2009/9/main" objectType="CheckBox" checked="Checked" fmlaLink="lists!$C$27" lockText="1" noThreeD="1"/>
</file>

<file path=xl/ctrlProps/ctrlProp8.xml><?xml version="1.0" encoding="utf-8"?>
<formControlPr xmlns="http://schemas.microsoft.com/office/spreadsheetml/2009/9/main" objectType="CheckBox" checked="Checked" fmlaLink="lists!$C$12" lockText="1" noThreeD="1"/>
</file>

<file path=xl/ctrlProps/ctrlProp9.xml><?xml version="1.0" encoding="utf-8"?>
<formControlPr xmlns="http://schemas.microsoft.com/office/spreadsheetml/2009/9/main" objectType="CheckBox" checked="Checked" fmlaLink="lists!$C$13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63500</xdr:colOff>
          <xdr:row>3</xdr:row>
          <xdr:rowOff>82550</xdr:rowOff>
        </xdr:from>
        <xdr:to>
          <xdr:col>1</xdr:col>
          <xdr:colOff>692150</xdr:colOff>
          <xdr:row>4</xdr:row>
          <xdr:rowOff>114300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8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HCap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63500</xdr:colOff>
          <xdr:row>5</xdr:row>
          <xdr:rowOff>101600</xdr:rowOff>
        </xdr:from>
        <xdr:to>
          <xdr:col>1</xdr:col>
          <xdr:colOff>692150</xdr:colOff>
          <xdr:row>6</xdr:row>
          <xdr:rowOff>120650</xdr:rowOff>
        </xdr:to>
        <xdr:sp macro="" textlink="">
          <xdr:nvSpPr>
            <xdr:cNvPr id="1026" name="Check Box 2" descr="WFA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8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WFA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1</xdr:row>
          <xdr:rowOff>120650</xdr:rowOff>
        </xdr:from>
        <xdr:to>
          <xdr:col>3</xdr:col>
          <xdr:colOff>800100</xdr:colOff>
          <xdr:row>2</xdr:row>
          <xdr:rowOff>152400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2yo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</xdr:row>
          <xdr:rowOff>152400</xdr:rowOff>
        </xdr:from>
        <xdr:to>
          <xdr:col>3</xdr:col>
          <xdr:colOff>806450</xdr:colOff>
          <xdr:row>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3yo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</xdr:colOff>
          <xdr:row>5</xdr:row>
          <xdr:rowOff>184150</xdr:rowOff>
        </xdr:from>
        <xdr:to>
          <xdr:col>3</xdr:col>
          <xdr:colOff>825500</xdr:colOff>
          <xdr:row>7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444500</xdr:colOff>
          <xdr:row>1</xdr:row>
          <xdr:rowOff>101600</xdr:rowOff>
        </xdr:from>
        <xdr:to>
          <xdr:col>6</xdr:col>
          <xdr:colOff>533400</xdr:colOff>
          <xdr:row>2</xdr:row>
          <xdr:rowOff>120650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Fillies only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450850</xdr:colOff>
          <xdr:row>3</xdr:row>
          <xdr:rowOff>146050</xdr:rowOff>
        </xdr:from>
        <xdr:to>
          <xdr:col>6</xdr:col>
          <xdr:colOff>520700</xdr:colOff>
          <xdr:row>4</xdr:row>
          <xdr:rowOff>152400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>
                <a:alpha val="75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Mdn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1</xdr:row>
          <xdr:rowOff>50800</xdr:rowOff>
        </xdr:from>
        <xdr:to>
          <xdr:col>5</xdr:col>
          <xdr:colOff>209550</xdr:colOff>
          <xdr:row>2</xdr:row>
          <xdr:rowOff>76200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2</xdr:row>
          <xdr:rowOff>76200</xdr:rowOff>
        </xdr:from>
        <xdr:to>
          <xdr:col>5</xdr:col>
          <xdr:colOff>209550</xdr:colOff>
          <xdr:row>3</xdr:row>
          <xdr:rowOff>101600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3</xdr:row>
          <xdr:rowOff>101600</xdr:rowOff>
        </xdr:from>
        <xdr:to>
          <xdr:col>5</xdr:col>
          <xdr:colOff>209550</xdr:colOff>
          <xdr:row>4</xdr:row>
          <xdr:rowOff>120650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4</xdr:row>
          <xdr:rowOff>114300</xdr:rowOff>
        </xdr:from>
        <xdr:to>
          <xdr:col>5</xdr:col>
          <xdr:colOff>209550</xdr:colOff>
          <xdr:row>5</xdr:row>
          <xdr:rowOff>139700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5</xdr:row>
          <xdr:rowOff>114300</xdr:rowOff>
        </xdr:from>
        <xdr:to>
          <xdr:col>5</xdr:col>
          <xdr:colOff>209550</xdr:colOff>
          <xdr:row>6</xdr:row>
          <xdr:rowOff>139700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C6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71437</xdr:colOff>
      <xdr:row>0</xdr:row>
      <xdr:rowOff>0</xdr:rowOff>
    </xdr:from>
    <xdr:to>
      <xdr:col>3</xdr:col>
      <xdr:colOff>278133</xdr:colOff>
      <xdr:row>2</xdr:row>
      <xdr:rowOff>114299</xdr:rowOff>
    </xdr:to>
    <xdr:pic>
      <xdr:nvPicPr>
        <xdr:cNvPr id="14" name="Picture 13" descr="http://course-specialist.co.uk/wp-content/uploads/2014/11/BHA-Logo.pn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472"/>
        <a:stretch/>
      </xdr:blipFill>
      <xdr:spPr bwMode="auto">
        <a:xfrm>
          <a:off x="444817" y="0"/>
          <a:ext cx="1736411" cy="480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6</xdr:row>
          <xdr:rowOff>120650</xdr:rowOff>
        </xdr:from>
        <xdr:to>
          <xdr:col>5</xdr:col>
          <xdr:colOff>254000</xdr:colOff>
          <xdr:row>7</xdr:row>
          <xdr:rowOff>152400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444500</xdr:colOff>
          <xdr:row>0</xdr:row>
          <xdr:rowOff>63500</xdr:rowOff>
        </xdr:from>
        <xdr:to>
          <xdr:col>6</xdr:col>
          <xdr:colOff>533400</xdr:colOff>
          <xdr:row>1</xdr:row>
          <xdr:rowOff>82550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0</xdr:row>
          <xdr:rowOff>38100</xdr:rowOff>
        </xdr:from>
        <xdr:to>
          <xdr:col>5</xdr:col>
          <xdr:colOff>209550</xdr:colOff>
          <xdr:row>1</xdr:row>
          <xdr:rowOff>63500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603250</xdr:colOff>
          <xdr:row>3</xdr:row>
          <xdr:rowOff>38100</xdr:rowOff>
        </xdr:from>
        <xdr:to>
          <xdr:col>12</xdr:col>
          <xdr:colOff>177800</xdr:colOff>
          <xdr:row>4</xdr:row>
          <xdr:rowOff>63500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North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603250</xdr:colOff>
          <xdr:row>4</xdr:row>
          <xdr:rowOff>114300</xdr:rowOff>
        </xdr:from>
        <xdr:to>
          <xdr:col>12</xdr:col>
          <xdr:colOff>190500</xdr:colOff>
          <xdr:row>5</xdr:row>
          <xdr:rowOff>139700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Midlands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5</xdr:row>
          <xdr:rowOff>177800</xdr:rowOff>
        </xdr:from>
        <xdr:to>
          <xdr:col>12</xdr:col>
          <xdr:colOff>196850</xdr:colOff>
          <xdr:row>7</xdr:row>
          <xdr:rowOff>6350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South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450850</xdr:colOff>
          <xdr:row>6</xdr:row>
          <xdr:rowOff>38100</xdr:rowOff>
        </xdr:from>
        <xdr:to>
          <xdr:col>6</xdr:col>
          <xdr:colOff>520700</xdr:colOff>
          <xdr:row>7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>
                <a:alpha val="75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444500</xdr:colOff>
          <xdr:row>5</xdr:row>
          <xdr:rowOff>0</xdr:rowOff>
        </xdr:from>
        <xdr:to>
          <xdr:col>6</xdr:col>
          <xdr:colOff>520700</xdr:colOff>
          <xdr:row>6</xdr:row>
          <xdr:rowOff>6350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>
                <a:alpha val="75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Nov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61EE581-06C9-4B5B-ABAB-01E9D684A88F}" name="Table1" displayName="Table1" ref="B9:M713" totalsRowShown="0" headerRowDxfId="12">
  <autoFilter ref="B9:M713" xr:uid="{E3C181AF-283B-4E1D-9CB6-1CDD7487BFB9}"/>
  <sortState xmlns:xlrd2="http://schemas.microsoft.com/office/spreadsheetml/2017/richdata2" ref="B10:M713">
    <sortCondition ref="B9:B713"/>
  </sortState>
  <tableColumns count="12">
    <tableColumn id="10" xr3:uid="{6BE321F3-A353-4BFB-971C-DEC434160191}" name="Date" dataDxfId="11">
      <calculatedColumnFormula>IFERROR(VLOOKUP($A10,'Raw - F'!$B:$Q,2,FALSE),"")</calculatedColumnFormula>
    </tableColumn>
    <tableColumn id="2" xr3:uid="{B8DA72C5-8F1F-42FB-92B4-3224FFACABC2}" name="Region" dataDxfId="10">
      <calculatedColumnFormula>IFERROR(VLOOKUP($A10,'Raw - F'!$B:$Q,4,FALSE),"")</calculatedColumnFormula>
    </tableColumn>
    <tableColumn id="1" xr3:uid="{CD9829D2-7041-47D0-BB8C-1793427A2631}" name="Course" dataDxfId="9">
      <calculatedColumnFormula>IFERROR(VLOOKUP($A10,'Raw - F'!$B:$Q,3,FALSE),"")</calculatedColumnFormula>
    </tableColumn>
    <tableColumn id="3" xr3:uid="{6DA28648-9B99-46F4-B73C-B4E67D983037}" name="Type" dataDxfId="8">
      <calculatedColumnFormula>IFERROR(VLOOKUP($A10,'Raw - F'!$B:$Q,9,FALSE),"")</calculatedColumnFormula>
    </tableColumn>
    <tableColumn id="4" xr3:uid="{9E2B5079-2BF3-4BC5-8CAB-98603CC2EF56}" name="Age" dataDxfId="7">
      <calculatedColumnFormula>SUBSTITUTE(IFERROR(VLOOKUP($A10,'Raw - F'!$B:$N,13,FALSE),""),"0","")</calculatedColumnFormula>
    </tableColumn>
    <tableColumn id="5" xr3:uid="{533340C9-C1A0-4853-A233-1401F0CC6997}" name="Mdn/Nov" dataDxfId="6">
      <calculatedColumnFormula>SUBSTITUTE(IFERROR(VLOOKUP($A10,'Raw - F'!$B:$N,10,FALSE),""),"0","")</calculatedColumnFormula>
    </tableColumn>
    <tableColumn id="9" xr3:uid="{36397304-06F2-4575-8E1F-2D5E895FBEC0}" name="Restriction" dataDxfId="5">
      <calculatedColumnFormula>SUBSTITUTE(IFERROR(VLOOKUP($A10,'Raw - F'!$B:$N,11,FALSE),""),"0","")</calculatedColumnFormula>
    </tableColumn>
    <tableColumn id="12" xr3:uid="{73E7AB25-F0A3-4A6E-BAF0-77EFCC1F2E3D}" name="Auction level" dataDxfId="4">
      <calculatedColumnFormula>IF(IFERROR(VLOOKUP($A10,'Raw - F'!$B:$P,15,FALSE),"")=0,"",IFERROR(VLOOKUP($A10,'Raw - F'!$B:$P,15,FALSE),""))</calculatedColumnFormula>
    </tableColumn>
    <tableColumn id="6" xr3:uid="{98C1EE9F-3A17-4BF0-8810-86D576E098E4}" name="Class" dataDxfId="3">
      <calculatedColumnFormula>IFERROR(VLOOKUP($A10,'Raw - F'!$B:$N,8,FALSE),"")</calculatedColumnFormula>
    </tableColumn>
    <tableColumn id="11" xr3:uid="{1E010D20-842A-423A-A102-AA34C1A803B5}" name="RB" dataDxfId="2">
      <calculatedColumnFormula>IFERROR(VLOOKUP($A10,'Raw - F'!$B:$V,16,FALSE),"")</calculatedColumnFormula>
    </tableColumn>
    <tableColumn id="7" xr3:uid="{46BC5EF8-73D1-4F72-BF8D-6C39D8351EBF}" name="Sex" dataDxfId="1">
      <calculatedColumnFormula>IFERROR(VLOOKUP($A10,'Raw - F'!$B:$O,14,FALSE),"")</calculatedColumnFormula>
    </tableColumn>
    <tableColumn id="8" xr3:uid="{070CFCC8-7F34-44D4-8057-395541FE2959}" name="Distance" dataDxfId="0">
      <calculatedColumnFormula>IFERROR(VLOOKUP($A10,'Raw - F'!$B:$O,6,FALSE),"")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9FF7E-5CA7-4E99-9231-783A93D9B25D}">
  <dimension ref="A1:BI826"/>
  <sheetViews>
    <sheetView workbookViewId="0">
      <selection activeCell="C4" sqref="C4"/>
    </sheetView>
  </sheetViews>
  <sheetFormatPr defaultRowHeight="14.5" x14ac:dyDescent="0.35"/>
  <cols>
    <col min="3" max="3" width="10.36328125" style="12" bestFit="1" customWidth="1"/>
    <col min="4" max="4" width="18.26953125" bestFit="1" customWidth="1"/>
    <col min="16" max="16" width="8.7265625" style="36"/>
    <col min="42" max="61" width="8.81640625" style="32"/>
  </cols>
  <sheetData>
    <row r="1" spans="1:61" x14ac:dyDescent="0.35">
      <c r="C1" s="29" t="s">
        <v>0</v>
      </c>
      <c r="D1" s="1" t="s">
        <v>94</v>
      </c>
      <c r="E1" s="1" t="s">
        <v>2</v>
      </c>
      <c r="F1" s="1" t="s">
        <v>379</v>
      </c>
      <c r="G1" s="1" t="s">
        <v>380</v>
      </c>
      <c r="H1" s="1" t="s">
        <v>5</v>
      </c>
      <c r="I1" s="1" t="s">
        <v>6</v>
      </c>
      <c r="J1" s="1" t="s">
        <v>95</v>
      </c>
      <c r="K1" s="1" t="s">
        <v>858</v>
      </c>
      <c r="L1" s="1" t="s">
        <v>859</v>
      </c>
      <c r="M1" s="1" t="s">
        <v>10</v>
      </c>
      <c r="N1" s="1" t="s">
        <v>860</v>
      </c>
      <c r="O1" s="1" t="s">
        <v>12</v>
      </c>
      <c r="P1" s="36" t="s">
        <v>857</v>
      </c>
      <c r="Q1" s="1" t="s">
        <v>19</v>
      </c>
      <c r="R1" s="2" t="s">
        <v>15</v>
      </c>
      <c r="S1" s="2" t="s">
        <v>16</v>
      </c>
      <c r="T1" s="33"/>
      <c r="U1" s="3" t="s">
        <v>17</v>
      </c>
      <c r="V1" s="3" t="s">
        <v>18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P1" s="32" t="s">
        <v>0</v>
      </c>
      <c r="AQ1" s="32" t="s">
        <v>1</v>
      </c>
      <c r="AR1" s="32" t="s">
        <v>2</v>
      </c>
      <c r="AS1" s="32" t="s">
        <v>3</v>
      </c>
      <c r="AT1" s="32" t="s">
        <v>4</v>
      </c>
      <c r="AU1" s="32" t="s">
        <v>5</v>
      </c>
      <c r="AV1" s="32" t="s">
        <v>6</v>
      </c>
      <c r="AW1" s="32" t="s">
        <v>7</v>
      </c>
      <c r="AX1" s="32" t="s">
        <v>8</v>
      </c>
      <c r="AY1" s="32" t="s">
        <v>9</v>
      </c>
      <c r="AZ1" s="32" t="s">
        <v>10</v>
      </c>
      <c r="BA1" s="32" t="s">
        <v>11</v>
      </c>
      <c r="BB1" s="32" t="s">
        <v>12</v>
      </c>
      <c r="BC1" s="32" t="s">
        <v>13</v>
      </c>
      <c r="BD1" s="32" t="s">
        <v>14</v>
      </c>
      <c r="BE1" s="32" t="s">
        <v>15</v>
      </c>
      <c r="BF1" s="32" t="s">
        <v>16</v>
      </c>
      <c r="BG1" s="32" t="s">
        <v>17</v>
      </c>
      <c r="BH1" s="32" t="s">
        <v>18</v>
      </c>
      <c r="BI1" s="32" t="s">
        <v>19</v>
      </c>
    </row>
    <row r="2" spans="1:61" x14ac:dyDescent="0.35">
      <c r="A2" s="4">
        <f t="shared" ref="A2:A12" si="0">IF(B2="",A1,B2+1)</f>
        <v>2</v>
      </c>
      <c r="B2" s="4">
        <f t="shared" ref="B2:B12" si="1">IF(AND(A1&lt;1,AD2=1),1,IF(AD2=1,A1,""))</f>
        <v>1</v>
      </c>
      <c r="C2" s="12">
        <v>44044</v>
      </c>
      <c r="D2" t="s">
        <v>173</v>
      </c>
      <c r="E2" s="5" t="s">
        <v>48</v>
      </c>
      <c r="F2" t="s">
        <v>382</v>
      </c>
      <c r="G2" t="s">
        <v>329</v>
      </c>
      <c r="H2" s="21">
        <f>VLOOKUP(G2,lists!Z:AA,2,FALSE)</f>
        <v>8</v>
      </c>
      <c r="I2">
        <v>5</v>
      </c>
      <c r="J2" t="s">
        <v>40</v>
      </c>
      <c r="K2" t="s">
        <v>41</v>
      </c>
      <c r="N2" t="s">
        <v>862</v>
      </c>
      <c r="O2" t="s">
        <v>34</v>
      </c>
      <c r="P2"/>
      <c r="Q2">
        <v>0</v>
      </c>
      <c r="R2" s="22"/>
      <c r="S2" s="22"/>
      <c r="T2" s="28"/>
      <c r="U2" s="3" t="str">
        <f t="shared" ref="U2:U66" si="2">IF(OR(N2="2yO",N2="3yO"),N2,"Other")</f>
        <v>Other</v>
      </c>
      <c r="V2" s="3" t="str">
        <f t="shared" ref="V2:V66" si="3">IF(O2="F",O2,"A")</f>
        <v>A</v>
      </c>
      <c r="W2" t="b">
        <f>VLOOKUP(J2,lists!$B$2:$C$3,2,FALSE)</f>
        <v>1</v>
      </c>
      <c r="X2" t="b">
        <f>VLOOKUP(U2,lists!$B:$C,2,FALSE)</f>
        <v>1</v>
      </c>
      <c r="Y2" t="b">
        <f>IF(AND(H2&gt;=FLAT!$L$1,'Raw - F'!H2&lt;=FLAT!$L$2),TRUE,FALSE)</f>
        <v>1</v>
      </c>
      <c r="Z2" t="b">
        <f>VLOOKUP(V2,lists!$B$7:$C$8,2,FALSE)</f>
        <v>1</v>
      </c>
      <c r="AA2" t="b">
        <f>VLOOKUP(IF(K2="","Open",SUBSTITUTE(K2,"/Nov","")),lists!$B$27:$D$29,2,FALSE)</f>
        <v>1</v>
      </c>
      <c r="AB2" t="b">
        <f>VLOOKUP(I2,lists!B:C,2,FALSE)</f>
        <v>1</v>
      </c>
      <c r="AC2" t="b">
        <f>VLOOKUP(E2,lists!$B$23:$D$25,2,FALSE)</f>
        <v>1</v>
      </c>
      <c r="AD2">
        <f t="shared" ref="AD2:AD66" si="4">IF(AND(W2=TRUE,X2=TRUE,Y2=TRUE,Z2=TRUE,AA2=TRUE,AB2=TRUE,AC2=TRUE),1,0)</f>
        <v>1</v>
      </c>
      <c r="AP2" s="32">
        <v>43983</v>
      </c>
      <c r="AQ2" s="32" t="s">
        <v>28</v>
      </c>
      <c r="AR2" s="32" t="s">
        <v>29</v>
      </c>
      <c r="AS2" s="32" t="s">
        <v>30</v>
      </c>
      <c r="AT2" s="32" t="s">
        <v>37</v>
      </c>
      <c r="AU2" s="32">
        <v>6</v>
      </c>
      <c r="AV2" s="32">
        <v>4</v>
      </c>
      <c r="AW2" s="32" t="s">
        <v>32</v>
      </c>
      <c r="BA2" s="32" t="s">
        <v>33</v>
      </c>
      <c r="BB2" s="32" t="s">
        <v>34</v>
      </c>
      <c r="BC2" s="32">
        <v>66</v>
      </c>
      <c r="BD2" s="32">
        <v>85</v>
      </c>
      <c r="BG2" s="32" t="s">
        <v>81</v>
      </c>
      <c r="BH2" s="32" t="s">
        <v>34</v>
      </c>
      <c r="BI2" s="32" t="s">
        <v>293</v>
      </c>
    </row>
    <row r="3" spans="1:61" x14ac:dyDescent="0.35">
      <c r="A3" s="4">
        <f t="shared" si="0"/>
        <v>3</v>
      </c>
      <c r="B3" s="4">
        <f t="shared" si="1"/>
        <v>2</v>
      </c>
      <c r="C3" s="12">
        <v>44044</v>
      </c>
      <c r="D3" t="s">
        <v>173</v>
      </c>
      <c r="E3" s="5" t="s">
        <v>48</v>
      </c>
      <c r="F3" t="s">
        <v>383</v>
      </c>
      <c r="G3" t="s">
        <v>328</v>
      </c>
      <c r="H3" s="21">
        <f>VLOOKUP(G3,lists!Z:AA,2,FALSE)</f>
        <v>6</v>
      </c>
      <c r="I3">
        <v>4</v>
      </c>
      <c r="J3" t="s">
        <v>32</v>
      </c>
      <c r="N3" t="s">
        <v>862</v>
      </c>
      <c r="O3" t="s">
        <v>34</v>
      </c>
      <c r="P3"/>
      <c r="Q3" t="s">
        <v>308</v>
      </c>
      <c r="R3" s="22"/>
      <c r="S3" s="22"/>
      <c r="T3" s="28"/>
      <c r="U3" s="3" t="str">
        <f t="shared" si="2"/>
        <v>Other</v>
      </c>
      <c r="V3" s="3" t="str">
        <f t="shared" si="3"/>
        <v>A</v>
      </c>
      <c r="W3" t="b">
        <f>VLOOKUP(J3,lists!$B$2:$C$3,2,FALSE)</f>
        <v>1</v>
      </c>
      <c r="X3" t="b">
        <f>VLOOKUP(U3,lists!$B:$C,2,FALSE)</f>
        <v>1</v>
      </c>
      <c r="Y3" t="b">
        <f>IF(AND(H3&gt;=FLAT!$L$1,'Raw - F'!H3&lt;=FLAT!$L$2),TRUE,FALSE)</f>
        <v>1</v>
      </c>
      <c r="Z3" t="b">
        <f>VLOOKUP(V3,lists!$B$7:$C$8,2,FALSE)</f>
        <v>1</v>
      </c>
      <c r="AA3" t="b">
        <f>VLOOKUP(IF(K3="","Open",SUBSTITUTE(K3,"/Nov","")),lists!$B$27:$D$29,2,FALSE)</f>
        <v>1</v>
      </c>
      <c r="AB3" t="b">
        <f>VLOOKUP(I3,lists!B:C,2,FALSE)</f>
        <v>1</v>
      </c>
      <c r="AC3" t="b">
        <f>VLOOKUP(E3,lists!$B$23:$D$25,2,FALSE)</f>
        <v>1</v>
      </c>
      <c r="AD3">
        <f t="shared" si="4"/>
        <v>1</v>
      </c>
      <c r="AP3" s="32">
        <v>43983</v>
      </c>
      <c r="AQ3" s="32" t="s">
        <v>28</v>
      </c>
      <c r="AR3" s="32" t="s">
        <v>29</v>
      </c>
      <c r="AS3" s="32" t="s">
        <v>30</v>
      </c>
      <c r="AT3" s="32" t="s">
        <v>36</v>
      </c>
      <c r="AU3" s="32">
        <v>8</v>
      </c>
      <c r="AV3" s="32">
        <v>4</v>
      </c>
      <c r="AW3" s="32" t="s">
        <v>32</v>
      </c>
      <c r="BA3" s="32" t="s">
        <v>33</v>
      </c>
      <c r="BB3" s="32" t="s">
        <v>34</v>
      </c>
      <c r="BC3" s="32">
        <v>59</v>
      </c>
      <c r="BD3" s="32">
        <v>78</v>
      </c>
      <c r="BG3" s="32" t="s">
        <v>81</v>
      </c>
      <c r="BH3" s="32" t="s">
        <v>34</v>
      </c>
      <c r="BI3" s="32" t="s">
        <v>294</v>
      </c>
    </row>
    <row r="4" spans="1:61" x14ac:dyDescent="0.35">
      <c r="A4" s="4">
        <f t="shared" si="0"/>
        <v>4</v>
      </c>
      <c r="B4" s="4">
        <f t="shared" si="1"/>
        <v>3</v>
      </c>
      <c r="C4" s="12">
        <v>44044</v>
      </c>
      <c r="D4" t="s">
        <v>173</v>
      </c>
      <c r="E4" s="5" t="s">
        <v>48</v>
      </c>
      <c r="F4" t="s">
        <v>384</v>
      </c>
      <c r="G4" t="s">
        <v>328</v>
      </c>
      <c r="H4" s="21">
        <f>VLOOKUP(G4,lists!Z:AA,2,FALSE)</f>
        <v>6</v>
      </c>
      <c r="I4">
        <v>5</v>
      </c>
      <c r="J4" t="s">
        <v>32</v>
      </c>
      <c r="N4" t="s">
        <v>861</v>
      </c>
      <c r="O4" t="s">
        <v>34</v>
      </c>
      <c r="P4"/>
      <c r="Q4" t="s">
        <v>296</v>
      </c>
      <c r="R4" s="22"/>
      <c r="S4" s="22"/>
      <c r="T4" s="28"/>
      <c r="U4" s="3" t="str">
        <f t="shared" si="2"/>
        <v>2YO</v>
      </c>
      <c r="V4" s="3" t="str">
        <f t="shared" si="3"/>
        <v>A</v>
      </c>
      <c r="W4" t="b">
        <f>VLOOKUP(J4,lists!$B$2:$C$3,2,FALSE)</f>
        <v>1</v>
      </c>
      <c r="X4" t="b">
        <f>VLOOKUP(U4,lists!$B:$C,2,FALSE)</f>
        <v>1</v>
      </c>
      <c r="Y4" t="b">
        <f>IF(AND(H4&gt;=FLAT!$L$1,'Raw - F'!H4&lt;=FLAT!$L$2),TRUE,FALSE)</f>
        <v>1</v>
      </c>
      <c r="Z4" t="b">
        <f>VLOOKUP(V4,lists!$B$7:$C$8,2,FALSE)</f>
        <v>1</v>
      </c>
      <c r="AA4" t="b">
        <f>VLOOKUP(IF(K4="","Open",SUBSTITUTE(K4,"/Nov","")),lists!$B$27:$D$29,2,FALSE)</f>
        <v>1</v>
      </c>
      <c r="AB4" t="b">
        <f>VLOOKUP(I4,lists!B:C,2,FALSE)</f>
        <v>1</v>
      </c>
      <c r="AC4" t="b">
        <f>VLOOKUP(E4,lists!$B$23:$D$25,2,FALSE)</f>
        <v>1</v>
      </c>
      <c r="AD4">
        <f t="shared" si="4"/>
        <v>1</v>
      </c>
      <c r="AP4" s="32">
        <v>43983</v>
      </c>
      <c r="AQ4" s="32" t="s">
        <v>28</v>
      </c>
      <c r="AR4" s="32" t="s">
        <v>29</v>
      </c>
      <c r="AS4" s="32" t="s">
        <v>30</v>
      </c>
      <c r="AT4" s="32" t="s">
        <v>39</v>
      </c>
      <c r="AU4" s="32">
        <v>5</v>
      </c>
      <c r="AV4" s="32">
        <v>5</v>
      </c>
      <c r="AW4" s="32" t="s">
        <v>32</v>
      </c>
      <c r="BA4" s="32" t="s">
        <v>33</v>
      </c>
      <c r="BB4" s="32" t="s">
        <v>34</v>
      </c>
      <c r="BC4" s="32">
        <v>49</v>
      </c>
      <c r="BD4" s="32">
        <v>68</v>
      </c>
      <c r="BG4" s="32" t="s">
        <v>81</v>
      </c>
      <c r="BH4" s="32" t="s">
        <v>34</v>
      </c>
      <c r="BI4" s="32" t="s">
        <v>295</v>
      </c>
    </row>
    <row r="5" spans="1:61" x14ac:dyDescent="0.35">
      <c r="A5" s="4">
        <f t="shared" si="0"/>
        <v>5</v>
      </c>
      <c r="B5" s="4">
        <f t="shared" si="1"/>
        <v>4</v>
      </c>
      <c r="C5" s="12">
        <v>44044</v>
      </c>
      <c r="D5" t="s">
        <v>173</v>
      </c>
      <c r="E5" s="5" t="s">
        <v>48</v>
      </c>
      <c r="F5" t="s">
        <v>385</v>
      </c>
      <c r="G5" t="s">
        <v>67</v>
      </c>
      <c r="H5" s="21">
        <f>VLOOKUP(G5,lists!Z:AA,2,FALSE)</f>
        <v>12</v>
      </c>
      <c r="I5">
        <v>6</v>
      </c>
      <c r="J5" t="s">
        <v>32</v>
      </c>
      <c r="N5" t="s">
        <v>863</v>
      </c>
      <c r="O5" t="s">
        <v>34</v>
      </c>
      <c r="P5"/>
      <c r="Q5" t="s">
        <v>297</v>
      </c>
      <c r="R5" s="22"/>
      <c r="S5" s="22"/>
      <c r="T5" s="28"/>
      <c r="U5" s="3" t="str">
        <f t="shared" si="2"/>
        <v>3YO</v>
      </c>
      <c r="V5" s="3" t="str">
        <f t="shared" si="3"/>
        <v>A</v>
      </c>
      <c r="W5" t="b">
        <f>VLOOKUP(J5,lists!$B$2:$C$3,2,FALSE)</f>
        <v>1</v>
      </c>
      <c r="X5" t="b">
        <f>VLOOKUP(U5,lists!$B:$C,2,FALSE)</f>
        <v>1</v>
      </c>
      <c r="Y5" t="b">
        <f>IF(AND(H5&gt;=FLAT!$L$1,'Raw - F'!H5&lt;=FLAT!$L$2),TRUE,FALSE)</f>
        <v>1</v>
      </c>
      <c r="Z5" t="b">
        <f>VLOOKUP(V5,lists!$B$7:$C$8,2,FALSE)</f>
        <v>1</v>
      </c>
      <c r="AA5" t="b">
        <f>VLOOKUP(IF(K5="","Open",SUBSTITUTE(K5,"/Nov","")),lists!$B$27:$D$29,2,FALSE)</f>
        <v>1</v>
      </c>
      <c r="AB5" t="b">
        <f>VLOOKUP(I5,lists!B:C,2,FALSE)</f>
        <v>1</v>
      </c>
      <c r="AC5" t="b">
        <f>VLOOKUP(E5,lists!$B$23:$D$25,2,FALSE)</f>
        <v>1</v>
      </c>
      <c r="AD5">
        <f t="shared" si="4"/>
        <v>1</v>
      </c>
      <c r="AP5" s="32">
        <v>43983</v>
      </c>
      <c r="AQ5" s="32" t="s">
        <v>28</v>
      </c>
      <c r="AR5" s="32" t="s">
        <v>29</v>
      </c>
      <c r="AS5" s="32" t="s">
        <v>49</v>
      </c>
      <c r="AT5" s="32" t="s">
        <v>37</v>
      </c>
      <c r="AU5" s="32">
        <v>6</v>
      </c>
      <c r="AV5" s="32">
        <v>5</v>
      </c>
      <c r="AW5" s="32" t="s">
        <v>40</v>
      </c>
      <c r="AX5" s="32" t="s">
        <v>50</v>
      </c>
      <c r="BA5" s="32" t="s">
        <v>46</v>
      </c>
      <c r="BB5" s="32" t="s">
        <v>34</v>
      </c>
      <c r="BC5" s="32">
        <v>0</v>
      </c>
      <c r="BD5" s="32">
        <v>0</v>
      </c>
      <c r="BG5" s="32" t="s">
        <v>81</v>
      </c>
      <c r="BH5" s="32" t="s">
        <v>34</v>
      </c>
      <c r="BI5" s="32" t="s">
        <v>91</v>
      </c>
    </row>
    <row r="6" spans="1:61" x14ac:dyDescent="0.35">
      <c r="A6" s="4">
        <f t="shared" si="0"/>
        <v>6</v>
      </c>
      <c r="B6" s="4">
        <f t="shared" si="1"/>
        <v>5</v>
      </c>
      <c r="C6" s="12">
        <v>44044</v>
      </c>
      <c r="D6" t="s">
        <v>173</v>
      </c>
      <c r="E6" s="5" t="s">
        <v>48</v>
      </c>
      <c r="F6" t="s">
        <v>386</v>
      </c>
      <c r="G6" t="s">
        <v>328</v>
      </c>
      <c r="H6" s="21">
        <f>VLOOKUP(G6,lists!Z:AA,2,FALSE)</f>
        <v>6</v>
      </c>
      <c r="I6">
        <v>5</v>
      </c>
      <c r="J6" t="s">
        <v>40</v>
      </c>
      <c r="K6" t="s">
        <v>41</v>
      </c>
      <c r="N6" t="s">
        <v>861</v>
      </c>
      <c r="O6" t="s">
        <v>34</v>
      </c>
      <c r="P6"/>
      <c r="Q6">
        <v>0</v>
      </c>
      <c r="R6" s="22"/>
      <c r="S6" s="22"/>
      <c r="T6" s="28"/>
      <c r="U6" s="3" t="str">
        <f t="shared" si="2"/>
        <v>2YO</v>
      </c>
      <c r="V6" s="3" t="str">
        <f t="shared" si="3"/>
        <v>A</v>
      </c>
      <c r="W6" t="b">
        <f>VLOOKUP(J6,lists!$B$2:$C$3,2,FALSE)</f>
        <v>1</v>
      </c>
      <c r="X6" t="b">
        <f>VLOOKUP(U6,lists!$B:$C,2,FALSE)</f>
        <v>1</v>
      </c>
      <c r="Y6" t="b">
        <f>IF(AND(H6&gt;=FLAT!$L$1,'Raw - F'!H6&lt;=FLAT!$L$2),TRUE,FALSE)</f>
        <v>1</v>
      </c>
      <c r="Z6" t="b">
        <f>VLOOKUP(V6,lists!$B$7:$C$8,2,FALSE)</f>
        <v>1</v>
      </c>
      <c r="AA6" t="b">
        <f>VLOOKUP(IF(K6="","Open",SUBSTITUTE(K6,"/Nov","")),lists!$B$27:$D$29,2,FALSE)</f>
        <v>1</v>
      </c>
      <c r="AB6" t="b">
        <f>VLOOKUP(I6,lists!B:C,2,FALSE)</f>
        <v>1</v>
      </c>
      <c r="AC6" t="b">
        <f>VLOOKUP(E6,lists!$B$23:$D$25,2,FALSE)</f>
        <v>1</v>
      </c>
      <c r="AD6">
        <f t="shared" si="4"/>
        <v>1</v>
      </c>
      <c r="AP6" s="32">
        <v>43983</v>
      </c>
      <c r="AQ6" s="32" t="s">
        <v>28</v>
      </c>
      <c r="AR6" s="32" t="s">
        <v>29</v>
      </c>
      <c r="AS6" s="32" t="s">
        <v>30</v>
      </c>
      <c r="AT6" s="32" t="s">
        <v>37</v>
      </c>
      <c r="AU6" s="32">
        <v>6</v>
      </c>
      <c r="AV6" s="32">
        <v>5</v>
      </c>
      <c r="AW6" s="32" t="s">
        <v>32</v>
      </c>
      <c r="BA6" s="32" t="s">
        <v>43</v>
      </c>
      <c r="BB6" s="32" t="s">
        <v>34</v>
      </c>
      <c r="BC6" s="32">
        <v>56</v>
      </c>
      <c r="BD6" s="32">
        <v>75</v>
      </c>
      <c r="BG6" s="32" t="s">
        <v>43</v>
      </c>
      <c r="BH6" s="32" t="s">
        <v>34</v>
      </c>
      <c r="BI6" s="32" t="s">
        <v>296</v>
      </c>
    </row>
    <row r="7" spans="1:61" x14ac:dyDescent="0.35">
      <c r="A7" s="4">
        <f t="shared" si="0"/>
        <v>7</v>
      </c>
      <c r="B7" s="4">
        <f t="shared" si="1"/>
        <v>6</v>
      </c>
      <c r="C7" s="12">
        <v>44044</v>
      </c>
      <c r="D7" t="s">
        <v>173</v>
      </c>
      <c r="E7" s="5" t="s">
        <v>48</v>
      </c>
      <c r="F7" t="s">
        <v>387</v>
      </c>
      <c r="G7" t="s">
        <v>333</v>
      </c>
      <c r="H7" s="21">
        <f>VLOOKUP(G7,lists!Z:AA,2,FALSE)</f>
        <v>7</v>
      </c>
      <c r="I7">
        <v>6</v>
      </c>
      <c r="J7" t="s">
        <v>32</v>
      </c>
      <c r="N7" t="s">
        <v>864</v>
      </c>
      <c r="O7" t="s">
        <v>34</v>
      </c>
      <c r="P7"/>
      <c r="Q7" t="s">
        <v>297</v>
      </c>
      <c r="R7" s="22"/>
      <c r="S7" s="22"/>
      <c r="T7" s="28"/>
      <c r="U7" s="3" t="str">
        <f t="shared" si="2"/>
        <v>Other</v>
      </c>
      <c r="V7" s="3" t="str">
        <f t="shared" si="3"/>
        <v>A</v>
      </c>
      <c r="W7" t="b">
        <f>VLOOKUP(J7,lists!$B$2:$C$3,2,FALSE)</f>
        <v>1</v>
      </c>
      <c r="X7" t="b">
        <f>VLOOKUP(U7,lists!$B:$C,2,FALSE)</f>
        <v>1</v>
      </c>
      <c r="Y7" t="b">
        <f>IF(AND(H7&gt;=FLAT!$L$1,'Raw - F'!H7&lt;=FLAT!$L$2),TRUE,FALSE)</f>
        <v>1</v>
      </c>
      <c r="Z7" t="b">
        <f>VLOOKUP(V7,lists!$B$7:$C$8,2,FALSE)</f>
        <v>1</v>
      </c>
      <c r="AA7" t="b">
        <f>VLOOKUP(IF(K7="","Open",SUBSTITUTE(K7,"/Nov","")),lists!$B$27:$D$29,2,FALSE)</f>
        <v>1</v>
      </c>
      <c r="AB7" t="b">
        <f>VLOOKUP(I7,lists!B:C,2,FALSE)</f>
        <v>1</v>
      </c>
      <c r="AC7" t="b">
        <f>VLOOKUP(E7,lists!$B$23:$D$25,2,FALSE)</f>
        <v>1</v>
      </c>
      <c r="AD7">
        <f t="shared" si="4"/>
        <v>1</v>
      </c>
      <c r="AP7" s="32">
        <v>43983</v>
      </c>
      <c r="AQ7" s="32" t="s">
        <v>28</v>
      </c>
      <c r="AR7" s="32" t="s">
        <v>29</v>
      </c>
      <c r="AS7" s="32" t="s">
        <v>44</v>
      </c>
      <c r="AT7" s="32" t="s">
        <v>45</v>
      </c>
      <c r="AU7" s="32">
        <v>10</v>
      </c>
      <c r="AV7" s="32">
        <v>5</v>
      </c>
      <c r="AW7" s="32" t="s">
        <v>40</v>
      </c>
      <c r="AX7" s="32" t="s">
        <v>41</v>
      </c>
      <c r="BA7" s="32" t="s">
        <v>46</v>
      </c>
      <c r="BB7" s="32" t="s">
        <v>34</v>
      </c>
      <c r="BC7" s="32">
        <v>0</v>
      </c>
      <c r="BD7" s="32">
        <v>0</v>
      </c>
      <c r="BG7" s="32" t="s">
        <v>81</v>
      </c>
      <c r="BH7" s="32" t="s">
        <v>34</v>
      </c>
      <c r="BI7" s="32" t="s">
        <v>91</v>
      </c>
    </row>
    <row r="8" spans="1:61" x14ac:dyDescent="0.35">
      <c r="A8" s="4">
        <f t="shared" si="0"/>
        <v>8</v>
      </c>
      <c r="B8" s="4">
        <f t="shared" si="1"/>
        <v>7</v>
      </c>
      <c r="C8" s="12">
        <v>44044</v>
      </c>
      <c r="D8" t="s">
        <v>173</v>
      </c>
      <c r="E8" s="5" t="s">
        <v>48</v>
      </c>
      <c r="F8" t="s">
        <v>388</v>
      </c>
      <c r="G8" t="s">
        <v>86</v>
      </c>
      <c r="H8" s="21">
        <f>VLOOKUP(G8,lists!Z:AA,2,FALSE)</f>
        <v>16</v>
      </c>
      <c r="I8">
        <v>6</v>
      </c>
      <c r="J8" t="s">
        <v>32</v>
      </c>
      <c r="N8" t="s">
        <v>862</v>
      </c>
      <c r="O8" t="s">
        <v>34</v>
      </c>
      <c r="P8"/>
      <c r="Q8" t="s">
        <v>297</v>
      </c>
      <c r="R8" s="22"/>
      <c r="S8" s="22"/>
      <c r="T8" s="28"/>
      <c r="U8" s="3" t="str">
        <f t="shared" si="2"/>
        <v>Other</v>
      </c>
      <c r="V8" s="3" t="str">
        <f t="shared" si="3"/>
        <v>A</v>
      </c>
      <c r="W8" t="b">
        <f>VLOOKUP(J8,lists!$B$2:$C$3,2,FALSE)</f>
        <v>1</v>
      </c>
      <c r="X8" t="b">
        <f>VLOOKUP(U8,lists!$B:$C,2,FALSE)</f>
        <v>1</v>
      </c>
      <c r="Y8" t="b">
        <f>IF(AND(H8&gt;=FLAT!$L$1,'Raw - F'!H8&lt;=FLAT!$L$2),TRUE,FALSE)</f>
        <v>1</v>
      </c>
      <c r="Z8" t="b">
        <f>VLOOKUP(V8,lists!$B$7:$C$8,2,FALSE)</f>
        <v>1</v>
      </c>
      <c r="AA8" t="b">
        <f>VLOOKUP(IF(K8="","Open",SUBSTITUTE(K8,"/Nov","")),lists!$B$27:$D$29,2,FALSE)</f>
        <v>1</v>
      </c>
      <c r="AB8" t="b">
        <f>VLOOKUP(I8,lists!B:C,2,FALSE)</f>
        <v>1</v>
      </c>
      <c r="AC8" t="b">
        <f>VLOOKUP(E8,lists!$B$23:$D$25,2,FALSE)</f>
        <v>1</v>
      </c>
      <c r="AD8">
        <f t="shared" si="4"/>
        <v>1</v>
      </c>
      <c r="AP8" s="32">
        <v>43983</v>
      </c>
      <c r="AQ8" s="32" t="s">
        <v>28</v>
      </c>
      <c r="AR8" s="32" t="s">
        <v>29</v>
      </c>
      <c r="AS8" s="32" t="s">
        <v>30</v>
      </c>
      <c r="AT8" s="32" t="s">
        <v>36</v>
      </c>
      <c r="AU8" s="32">
        <v>8</v>
      </c>
      <c r="AV8" s="32">
        <v>6</v>
      </c>
      <c r="AW8" s="32" t="s">
        <v>32</v>
      </c>
      <c r="BA8" s="32" t="s">
        <v>33</v>
      </c>
      <c r="BB8" s="32" t="s">
        <v>34</v>
      </c>
      <c r="BC8" s="32">
        <v>46</v>
      </c>
      <c r="BD8" s="32">
        <v>65</v>
      </c>
      <c r="BG8" s="32" t="s">
        <v>81</v>
      </c>
      <c r="BH8" s="32" t="s">
        <v>34</v>
      </c>
      <c r="BI8" s="32" t="s">
        <v>297</v>
      </c>
    </row>
    <row r="9" spans="1:61" x14ac:dyDescent="0.35">
      <c r="A9" s="4">
        <f t="shared" si="0"/>
        <v>9</v>
      </c>
      <c r="B9" s="4">
        <f t="shared" si="1"/>
        <v>8</v>
      </c>
      <c r="C9" s="12">
        <v>44044</v>
      </c>
      <c r="D9" t="s">
        <v>173</v>
      </c>
      <c r="E9" s="5" t="s">
        <v>48</v>
      </c>
      <c r="F9" t="s">
        <v>351</v>
      </c>
      <c r="G9" t="s">
        <v>333</v>
      </c>
      <c r="H9" s="21">
        <f>VLOOKUP(G9,lists!Z:AA,2,FALSE)</f>
        <v>7</v>
      </c>
      <c r="I9">
        <v>6</v>
      </c>
      <c r="J9" t="s">
        <v>32</v>
      </c>
      <c r="N9" t="s">
        <v>863</v>
      </c>
      <c r="O9" t="s">
        <v>34</v>
      </c>
      <c r="P9"/>
      <c r="Q9" t="s">
        <v>321</v>
      </c>
      <c r="R9" s="22"/>
      <c r="S9" s="22"/>
      <c r="T9" s="28"/>
      <c r="U9" s="3" t="str">
        <f t="shared" si="2"/>
        <v>3YO</v>
      </c>
      <c r="V9" s="3" t="str">
        <f t="shared" si="3"/>
        <v>A</v>
      </c>
      <c r="W9" t="b">
        <f>VLOOKUP(J9,lists!$B$2:$C$3,2,FALSE)</f>
        <v>1</v>
      </c>
      <c r="X9" t="b">
        <f>VLOOKUP(U9,lists!$B:$C,2,FALSE)</f>
        <v>1</v>
      </c>
      <c r="Y9" t="b">
        <f>IF(AND(H9&gt;=FLAT!$L$1,'Raw - F'!H9&lt;=FLAT!$L$2),TRUE,FALSE)</f>
        <v>1</v>
      </c>
      <c r="Z9" t="b">
        <f>VLOOKUP(V9,lists!$B$7:$C$8,2,FALSE)</f>
        <v>1</v>
      </c>
      <c r="AA9" t="b">
        <f>VLOOKUP(IF(K9="","Open",SUBSTITUTE(K9,"/Nov","")),lists!$B$27:$D$29,2,FALSE)</f>
        <v>1</v>
      </c>
      <c r="AB9" t="b">
        <f>VLOOKUP(I9,lists!B:C,2,FALSE)</f>
        <v>1</v>
      </c>
      <c r="AC9" t="b">
        <f>VLOOKUP(E9,lists!$B$23:$D$25,2,FALSE)</f>
        <v>1</v>
      </c>
      <c r="AD9">
        <f t="shared" si="4"/>
        <v>1</v>
      </c>
      <c r="AP9" s="32">
        <v>43984</v>
      </c>
      <c r="AQ9" s="32" t="s">
        <v>47</v>
      </c>
      <c r="AR9" s="32" t="s">
        <v>48</v>
      </c>
      <c r="AS9" s="32" t="s">
        <v>30</v>
      </c>
      <c r="AT9" s="32" t="s">
        <v>39</v>
      </c>
      <c r="AU9" s="32">
        <v>5</v>
      </c>
      <c r="AV9" s="32">
        <v>4</v>
      </c>
      <c r="AW9" s="32" t="s">
        <v>32</v>
      </c>
      <c r="BA9" s="32" t="s">
        <v>33</v>
      </c>
      <c r="BB9" s="32" t="s">
        <v>34</v>
      </c>
      <c r="BC9" s="32">
        <v>66</v>
      </c>
      <c r="BD9" s="32">
        <v>85</v>
      </c>
      <c r="BG9" s="32" t="s">
        <v>81</v>
      </c>
      <c r="BH9" s="32" t="s">
        <v>34</v>
      </c>
      <c r="BI9" s="32" t="s">
        <v>293</v>
      </c>
    </row>
    <row r="10" spans="1:61" x14ac:dyDescent="0.35">
      <c r="A10" s="4">
        <f t="shared" si="0"/>
        <v>10</v>
      </c>
      <c r="B10" s="4">
        <f t="shared" si="1"/>
        <v>9</v>
      </c>
      <c r="C10" s="12">
        <v>44044</v>
      </c>
      <c r="D10" t="s">
        <v>192</v>
      </c>
      <c r="E10" s="5" t="s">
        <v>48</v>
      </c>
      <c r="F10" t="s">
        <v>381</v>
      </c>
      <c r="G10" t="s">
        <v>333</v>
      </c>
      <c r="H10" s="21">
        <f>VLOOKUP(G10,lists!Z:AA,2,FALSE)</f>
        <v>7</v>
      </c>
      <c r="I10">
        <v>2</v>
      </c>
      <c r="J10" t="s">
        <v>40</v>
      </c>
      <c r="K10" t="s">
        <v>41</v>
      </c>
      <c r="N10" t="s">
        <v>861</v>
      </c>
      <c r="O10" t="s">
        <v>120</v>
      </c>
      <c r="P10"/>
      <c r="Q10">
        <v>0</v>
      </c>
      <c r="R10" s="22"/>
      <c r="S10" s="22"/>
      <c r="T10" s="28"/>
      <c r="U10" s="3" t="str">
        <f>IF(OR(N10="2yO",N10="3yO"),N10,"Other")</f>
        <v>2YO</v>
      </c>
      <c r="V10" s="3" t="str">
        <f>IF(O10="F",O10,"A")</f>
        <v>A</v>
      </c>
      <c r="W10" t="b">
        <f>VLOOKUP(J10,lists!$B$2:$C$3,2,FALSE)</f>
        <v>1</v>
      </c>
      <c r="X10" t="b">
        <f>VLOOKUP(U10,lists!$B:$C,2,FALSE)</f>
        <v>1</v>
      </c>
      <c r="Y10" t="b">
        <f>IF(AND(H10&gt;=FLAT!$L$1,'Raw - F'!H10&lt;=FLAT!$L$2),TRUE,FALSE)</f>
        <v>1</v>
      </c>
      <c r="Z10" t="b">
        <f>VLOOKUP(V10,lists!$B$7:$C$8,2,FALSE)</f>
        <v>1</v>
      </c>
      <c r="AA10" t="b">
        <f>VLOOKUP(IF(K10="","Open",SUBSTITUTE(K10,"/Nov","")),lists!$B$27:$D$29,2,FALSE)</f>
        <v>1</v>
      </c>
      <c r="AB10" t="b">
        <f>VLOOKUP(I10,lists!B:C,2,FALSE)</f>
        <v>1</v>
      </c>
      <c r="AC10" t="b">
        <f>VLOOKUP(E10,lists!$B$23:$D$25,2,FALSE)</f>
        <v>1</v>
      </c>
      <c r="AD10">
        <f>IF(AND(W10=TRUE,X10=TRUE,Y10=TRUE,Z10=TRUE,AA10=TRUE,AB10=TRUE,AC10=TRUE),1,0)</f>
        <v>1</v>
      </c>
      <c r="AP10" s="32">
        <v>43983</v>
      </c>
      <c r="AQ10" s="32" t="s">
        <v>28</v>
      </c>
      <c r="AR10" s="32" t="s">
        <v>29</v>
      </c>
      <c r="AS10" s="32" t="s">
        <v>30</v>
      </c>
      <c r="AT10" s="32" t="s">
        <v>31</v>
      </c>
      <c r="AU10" s="32">
        <v>12</v>
      </c>
      <c r="AV10" s="32">
        <v>3</v>
      </c>
      <c r="AW10" s="32" t="s">
        <v>32</v>
      </c>
      <c r="BA10" s="32" t="s">
        <v>33</v>
      </c>
      <c r="BB10" s="32" t="s">
        <v>34</v>
      </c>
      <c r="BC10" s="32">
        <v>76</v>
      </c>
      <c r="BD10" s="32">
        <v>95</v>
      </c>
      <c r="BG10" s="32" t="s">
        <v>81</v>
      </c>
      <c r="BH10" s="32" t="s">
        <v>34</v>
      </c>
      <c r="BI10" s="32" t="s">
        <v>292</v>
      </c>
    </row>
    <row r="11" spans="1:61" x14ac:dyDescent="0.35">
      <c r="A11" s="4">
        <f t="shared" si="0"/>
        <v>11</v>
      </c>
      <c r="B11" s="4">
        <f t="shared" si="1"/>
        <v>10</v>
      </c>
      <c r="C11" s="12">
        <v>44044</v>
      </c>
      <c r="D11" t="s">
        <v>192</v>
      </c>
      <c r="E11" s="5" t="s">
        <v>48</v>
      </c>
      <c r="F11" t="s">
        <v>389</v>
      </c>
      <c r="G11" t="s">
        <v>331</v>
      </c>
      <c r="H11" s="21">
        <f>VLOOKUP(G11,lists!Z:AA,2,FALSE)</f>
        <v>9</v>
      </c>
      <c r="I11">
        <v>3</v>
      </c>
      <c r="J11" t="s">
        <v>32</v>
      </c>
      <c r="M11" t="s">
        <v>377</v>
      </c>
      <c r="N11" t="s">
        <v>862</v>
      </c>
      <c r="O11" t="s">
        <v>34</v>
      </c>
      <c r="P11"/>
      <c r="Q11" t="s">
        <v>292</v>
      </c>
      <c r="R11" s="22"/>
      <c r="S11" s="22"/>
      <c r="T11" s="28"/>
      <c r="U11" s="3" t="str">
        <f t="shared" si="2"/>
        <v>Other</v>
      </c>
      <c r="V11" s="3" t="str">
        <f t="shared" si="3"/>
        <v>A</v>
      </c>
      <c r="W11" t="b">
        <f>VLOOKUP(J11,lists!$B$2:$C$3,2,FALSE)</f>
        <v>1</v>
      </c>
      <c r="X11" t="b">
        <f>VLOOKUP(U11,lists!$B:$C,2,FALSE)</f>
        <v>1</v>
      </c>
      <c r="Y11" t="b">
        <f>IF(AND(H11&gt;=FLAT!$L$1,'Raw - F'!H11&lt;=FLAT!$L$2),TRUE,FALSE)</f>
        <v>1</v>
      </c>
      <c r="Z11" t="b">
        <f>VLOOKUP(V11,lists!$B$7:$C$8,2,FALSE)</f>
        <v>1</v>
      </c>
      <c r="AA11" t="b">
        <f>VLOOKUP(IF(K11="","Open",SUBSTITUTE(K11,"/Nov","")),lists!$B$27:$D$29,2,FALSE)</f>
        <v>1</v>
      </c>
      <c r="AB11" t="b">
        <f>VLOOKUP(I11,lists!B:C,2,FALSE)</f>
        <v>1</v>
      </c>
      <c r="AC11" t="b">
        <f>VLOOKUP(E11,lists!$B$23:$D$25,2,FALSE)</f>
        <v>1</v>
      </c>
      <c r="AD11">
        <f t="shared" si="4"/>
        <v>1</v>
      </c>
      <c r="AP11" s="32">
        <v>43984</v>
      </c>
      <c r="AQ11" s="32" t="s">
        <v>47</v>
      </c>
      <c r="AR11" s="32" t="s">
        <v>48</v>
      </c>
      <c r="AS11" s="32" t="s">
        <v>44</v>
      </c>
      <c r="AT11" s="32" t="s">
        <v>37</v>
      </c>
      <c r="AU11" s="32">
        <v>6</v>
      </c>
      <c r="AV11" s="32">
        <v>5</v>
      </c>
      <c r="AW11" s="32" t="s">
        <v>40</v>
      </c>
      <c r="AX11" s="32" t="s">
        <v>41</v>
      </c>
      <c r="BA11" s="32" t="s">
        <v>46</v>
      </c>
      <c r="BB11" s="32" t="s">
        <v>34</v>
      </c>
      <c r="BC11" s="32">
        <v>0</v>
      </c>
      <c r="BD11" s="32">
        <v>0</v>
      </c>
      <c r="BG11" s="32" t="s">
        <v>81</v>
      </c>
      <c r="BH11" s="32" t="s">
        <v>34</v>
      </c>
      <c r="BI11" s="32" t="s">
        <v>91</v>
      </c>
    </row>
    <row r="12" spans="1:61" x14ac:dyDescent="0.35">
      <c r="A12" s="4">
        <f t="shared" si="0"/>
        <v>12</v>
      </c>
      <c r="B12" s="4">
        <f t="shared" si="1"/>
        <v>11</v>
      </c>
      <c r="C12" s="12">
        <v>44044</v>
      </c>
      <c r="D12" t="s">
        <v>192</v>
      </c>
      <c r="E12" s="5" t="s">
        <v>48</v>
      </c>
      <c r="F12" t="s">
        <v>390</v>
      </c>
      <c r="G12" t="s">
        <v>333</v>
      </c>
      <c r="H12" s="21">
        <f>VLOOKUP(G12,lists!Z:AA,2,FALSE)</f>
        <v>7</v>
      </c>
      <c r="I12">
        <v>2</v>
      </c>
      <c r="J12" t="s">
        <v>32</v>
      </c>
      <c r="N12" t="s">
        <v>863</v>
      </c>
      <c r="O12" t="s">
        <v>34</v>
      </c>
      <c r="P12"/>
      <c r="Q12" t="s">
        <v>301</v>
      </c>
      <c r="R12" s="22"/>
      <c r="S12" s="22"/>
      <c r="T12" s="28"/>
      <c r="U12" s="3" t="str">
        <f t="shared" si="2"/>
        <v>3YO</v>
      </c>
      <c r="V12" s="3" t="str">
        <f t="shared" si="3"/>
        <v>A</v>
      </c>
      <c r="W12" t="b">
        <f>VLOOKUP(J12,lists!$B$2:$C$3,2,FALSE)</f>
        <v>1</v>
      </c>
      <c r="X12" t="b">
        <f>VLOOKUP(U12,lists!$B:$C,2,FALSE)</f>
        <v>1</v>
      </c>
      <c r="Y12" t="b">
        <f>IF(AND(H12&gt;=FLAT!$L$1,'Raw - F'!H12&lt;=FLAT!$L$2),TRUE,FALSE)</f>
        <v>1</v>
      </c>
      <c r="Z12" t="b">
        <f>VLOOKUP(V12,lists!$B$7:$C$8,2,FALSE)</f>
        <v>1</v>
      </c>
      <c r="AA12" t="b">
        <f>VLOOKUP(IF(K12="","Open",SUBSTITUTE(K12,"/Nov","")),lists!$B$27:$D$29,2,FALSE)</f>
        <v>1</v>
      </c>
      <c r="AB12" t="b">
        <f>VLOOKUP(I12,lists!B:C,2,FALSE)</f>
        <v>1</v>
      </c>
      <c r="AC12" t="b">
        <f>VLOOKUP(E12,lists!$B$23:$D$25,2,FALSE)</f>
        <v>1</v>
      </c>
      <c r="AD12">
        <f t="shared" si="4"/>
        <v>1</v>
      </c>
      <c r="AP12" s="32">
        <v>43984</v>
      </c>
      <c r="AQ12" s="32" t="s">
        <v>47</v>
      </c>
      <c r="AR12" s="32" t="s">
        <v>48</v>
      </c>
      <c r="AS12" s="32" t="s">
        <v>38</v>
      </c>
      <c r="AT12" s="32" t="s">
        <v>37</v>
      </c>
      <c r="AU12" s="32">
        <v>6</v>
      </c>
      <c r="AV12" s="32">
        <v>5</v>
      </c>
      <c r="AW12" s="32" t="s">
        <v>40</v>
      </c>
      <c r="AX12" s="32" t="s">
        <v>41</v>
      </c>
      <c r="BA12" s="32" t="s">
        <v>42</v>
      </c>
      <c r="BB12" s="32" t="s">
        <v>34</v>
      </c>
      <c r="BC12" s="32">
        <v>0</v>
      </c>
      <c r="BD12" s="32">
        <v>0</v>
      </c>
      <c r="BG12" s="32" t="s">
        <v>42</v>
      </c>
      <c r="BH12" s="32" t="s">
        <v>34</v>
      </c>
      <c r="BI12" s="32" t="s">
        <v>91</v>
      </c>
    </row>
    <row r="13" spans="1:61" x14ac:dyDescent="0.35">
      <c r="A13" s="4">
        <f t="shared" ref="A13:A66" si="5">IF(B13="",A12,B13+1)</f>
        <v>13</v>
      </c>
      <c r="B13" s="4">
        <f t="shared" ref="B13:B65" si="6">IF(AND(A12&lt;1,AD13=1),1,IF(AD13=1,A12,""))</f>
        <v>12</v>
      </c>
      <c r="C13" s="12">
        <v>44044</v>
      </c>
      <c r="D13" t="s">
        <v>192</v>
      </c>
      <c r="E13" s="5" t="s">
        <v>48</v>
      </c>
      <c r="F13" t="s">
        <v>391</v>
      </c>
      <c r="G13" t="s">
        <v>333</v>
      </c>
      <c r="H13" s="21">
        <f>VLOOKUP(G13,lists!Z:AA,2,FALSE)</f>
        <v>7</v>
      </c>
      <c r="I13">
        <v>2</v>
      </c>
      <c r="J13" t="s">
        <v>40</v>
      </c>
      <c r="K13" t="s">
        <v>41</v>
      </c>
      <c r="N13" t="s">
        <v>861</v>
      </c>
      <c r="O13" t="s">
        <v>120</v>
      </c>
      <c r="P13"/>
      <c r="Q13">
        <v>0</v>
      </c>
      <c r="R13" s="22"/>
      <c r="S13" s="22"/>
      <c r="T13" s="28"/>
      <c r="U13" s="3" t="str">
        <f t="shared" si="2"/>
        <v>2YO</v>
      </c>
      <c r="V13" s="3" t="str">
        <f t="shared" si="3"/>
        <v>A</v>
      </c>
      <c r="W13" t="b">
        <f>VLOOKUP(J13,lists!$B$2:$C$3,2,FALSE)</f>
        <v>1</v>
      </c>
      <c r="X13" t="b">
        <f>VLOOKUP(U13,lists!$B:$C,2,FALSE)</f>
        <v>1</v>
      </c>
      <c r="Y13" t="b">
        <f>IF(AND(H13&gt;=FLAT!$L$1,'Raw - F'!H13&lt;=FLAT!$L$2),TRUE,FALSE)</f>
        <v>1</v>
      </c>
      <c r="Z13" t="b">
        <f>VLOOKUP(V13,lists!$B$7:$C$8,2,FALSE)</f>
        <v>1</v>
      </c>
      <c r="AA13" t="b">
        <f>VLOOKUP(IF(K13="","Open",SUBSTITUTE(K13,"/Nov","")),lists!$B$27:$D$29,2,FALSE)</f>
        <v>1</v>
      </c>
      <c r="AB13" t="b">
        <f>VLOOKUP(I13,lists!B:C,2,FALSE)</f>
        <v>1</v>
      </c>
      <c r="AC13" t="b">
        <f>VLOOKUP(E13,lists!$B$23:$D$25,2,FALSE)</f>
        <v>1</v>
      </c>
      <c r="AD13">
        <f t="shared" si="4"/>
        <v>1</v>
      </c>
      <c r="AP13" s="32">
        <v>43984</v>
      </c>
      <c r="AQ13" s="32" t="s">
        <v>47</v>
      </c>
      <c r="AR13" s="32" t="s">
        <v>48</v>
      </c>
      <c r="AS13" s="32" t="s">
        <v>38</v>
      </c>
      <c r="AT13" s="32" t="s">
        <v>36</v>
      </c>
      <c r="AU13" s="32">
        <v>8</v>
      </c>
      <c r="AV13" s="32">
        <v>5</v>
      </c>
      <c r="AW13" s="32" t="s">
        <v>40</v>
      </c>
      <c r="AX13" s="32" t="s">
        <v>41</v>
      </c>
      <c r="BA13" s="32" t="s">
        <v>43</v>
      </c>
      <c r="BB13" s="32" t="s">
        <v>34</v>
      </c>
      <c r="BC13" s="32">
        <v>0</v>
      </c>
      <c r="BD13" s="32">
        <v>0</v>
      </c>
      <c r="BG13" s="32" t="s">
        <v>43</v>
      </c>
      <c r="BH13" s="32" t="s">
        <v>34</v>
      </c>
      <c r="BI13" s="32" t="s">
        <v>91</v>
      </c>
    </row>
    <row r="14" spans="1:61" x14ac:dyDescent="0.35">
      <c r="A14" s="4">
        <f t="shared" si="5"/>
        <v>14</v>
      </c>
      <c r="B14" s="4">
        <f t="shared" si="6"/>
        <v>13</v>
      </c>
      <c r="C14" s="12">
        <v>44044</v>
      </c>
      <c r="D14" t="s">
        <v>192</v>
      </c>
      <c r="E14" s="5" t="s">
        <v>48</v>
      </c>
      <c r="F14" t="s">
        <v>392</v>
      </c>
      <c r="G14" t="s">
        <v>328</v>
      </c>
      <c r="H14" s="21">
        <f>VLOOKUP(G14,lists!Z:AA,2,FALSE)</f>
        <v>6</v>
      </c>
      <c r="I14">
        <v>2</v>
      </c>
      <c r="J14" t="s">
        <v>32</v>
      </c>
      <c r="N14" t="s">
        <v>862</v>
      </c>
      <c r="O14" t="s">
        <v>34</v>
      </c>
      <c r="P14"/>
      <c r="Q14">
        <v>0</v>
      </c>
      <c r="R14" s="22"/>
      <c r="S14" s="22"/>
      <c r="T14" s="28"/>
      <c r="U14" s="3" t="str">
        <f t="shared" si="2"/>
        <v>Other</v>
      </c>
      <c r="V14" s="3" t="str">
        <f t="shared" si="3"/>
        <v>A</v>
      </c>
      <c r="W14" t="b">
        <f>VLOOKUP(J14,lists!$B$2:$C$3,2,FALSE)</f>
        <v>1</v>
      </c>
      <c r="X14" t="b">
        <f>VLOOKUP(U14,lists!$B:$C,2,FALSE)</f>
        <v>1</v>
      </c>
      <c r="Y14" t="b">
        <f>IF(AND(H14&gt;=FLAT!$L$1,'Raw - F'!H14&lt;=FLAT!$L$2),TRUE,FALSE)</f>
        <v>1</v>
      </c>
      <c r="Z14" t="b">
        <f>VLOOKUP(V14,lists!$B$7:$C$8,2,FALSE)</f>
        <v>1</v>
      </c>
      <c r="AA14" t="b">
        <f>VLOOKUP(IF(K14="","Open",SUBSTITUTE(K14,"/Nov","")),lists!$B$27:$D$29,2,FALSE)</f>
        <v>1</v>
      </c>
      <c r="AB14" t="b">
        <f>VLOOKUP(I14,lists!B:C,2,FALSE)</f>
        <v>1</v>
      </c>
      <c r="AC14" t="b">
        <f>VLOOKUP(E14,lists!$B$23:$D$25,2,FALSE)</f>
        <v>1</v>
      </c>
      <c r="AD14">
        <f t="shared" si="4"/>
        <v>1</v>
      </c>
      <c r="AP14" s="32">
        <v>43984</v>
      </c>
      <c r="AQ14" s="32" t="s">
        <v>47</v>
      </c>
      <c r="AR14" s="32" t="s">
        <v>48</v>
      </c>
      <c r="AS14" s="32" t="s">
        <v>44</v>
      </c>
      <c r="AT14" s="32" t="s">
        <v>45</v>
      </c>
      <c r="AU14" s="32">
        <v>10</v>
      </c>
      <c r="AV14" s="32">
        <v>5</v>
      </c>
      <c r="AW14" s="32" t="s">
        <v>40</v>
      </c>
      <c r="AX14" s="32" t="s">
        <v>41</v>
      </c>
      <c r="BA14" s="32" t="s">
        <v>46</v>
      </c>
      <c r="BB14" s="32" t="s">
        <v>34</v>
      </c>
      <c r="BC14" s="32">
        <v>0</v>
      </c>
      <c r="BD14" s="32">
        <v>0</v>
      </c>
      <c r="BG14" s="32" t="s">
        <v>81</v>
      </c>
      <c r="BH14" s="32" t="s">
        <v>34</v>
      </c>
      <c r="BI14" s="32" t="s">
        <v>91</v>
      </c>
    </row>
    <row r="15" spans="1:61" x14ac:dyDescent="0.35">
      <c r="A15" s="4">
        <f t="shared" si="5"/>
        <v>15</v>
      </c>
      <c r="B15" s="4">
        <f t="shared" si="6"/>
        <v>14</v>
      </c>
      <c r="C15" s="12">
        <v>44044</v>
      </c>
      <c r="D15" t="s">
        <v>192</v>
      </c>
      <c r="E15" s="5" t="s">
        <v>48</v>
      </c>
      <c r="F15" t="s">
        <v>393</v>
      </c>
      <c r="G15" t="s">
        <v>334</v>
      </c>
      <c r="H15" s="21">
        <f>VLOOKUP(G15,lists!Z:AA,2,FALSE)</f>
        <v>14</v>
      </c>
      <c r="I15">
        <v>2</v>
      </c>
      <c r="J15" t="s">
        <v>32</v>
      </c>
      <c r="N15" t="s">
        <v>862</v>
      </c>
      <c r="O15" t="s">
        <v>34</v>
      </c>
      <c r="P15"/>
      <c r="Q15">
        <v>0</v>
      </c>
      <c r="R15" s="22"/>
      <c r="S15" s="22"/>
      <c r="T15" s="28"/>
      <c r="U15" s="3" t="str">
        <f t="shared" si="2"/>
        <v>Other</v>
      </c>
      <c r="V15" s="3" t="str">
        <f t="shared" si="3"/>
        <v>A</v>
      </c>
      <c r="W15" t="b">
        <f>VLOOKUP(J15,lists!$B$2:$C$3,2,FALSE)</f>
        <v>1</v>
      </c>
      <c r="X15" t="b">
        <f>VLOOKUP(U15,lists!$B:$C,2,FALSE)</f>
        <v>1</v>
      </c>
      <c r="Y15" t="b">
        <f>IF(AND(H15&gt;=FLAT!$L$1,'Raw - F'!H15&lt;=FLAT!$L$2),TRUE,FALSE)</f>
        <v>1</v>
      </c>
      <c r="Z15" t="b">
        <f>VLOOKUP(V15,lists!$B$7:$C$8,2,FALSE)</f>
        <v>1</v>
      </c>
      <c r="AA15" t="b">
        <f>VLOOKUP(IF(K15="","Open",SUBSTITUTE(K15,"/Nov","")),lists!$B$27:$D$29,2,FALSE)</f>
        <v>1</v>
      </c>
      <c r="AB15" t="b">
        <f>VLOOKUP(I15,lists!B:C,2,FALSE)</f>
        <v>1</v>
      </c>
      <c r="AC15" t="b">
        <f>VLOOKUP(E15,lists!$B$23:$D$25,2,FALSE)</f>
        <v>1</v>
      </c>
      <c r="AD15">
        <f t="shared" si="4"/>
        <v>1</v>
      </c>
      <c r="AP15" s="32">
        <v>43984</v>
      </c>
      <c r="AQ15" s="32" t="s">
        <v>47</v>
      </c>
      <c r="AR15" s="32" t="s">
        <v>48</v>
      </c>
      <c r="AS15" s="32" t="s">
        <v>30</v>
      </c>
      <c r="AT15" s="32" t="s">
        <v>45</v>
      </c>
      <c r="AU15" s="32">
        <v>10</v>
      </c>
      <c r="AV15" s="32">
        <v>5</v>
      </c>
      <c r="AW15" s="32" t="s">
        <v>32</v>
      </c>
      <c r="BA15" s="32" t="s">
        <v>33</v>
      </c>
      <c r="BB15" s="32" t="s">
        <v>34</v>
      </c>
      <c r="BC15" s="32">
        <v>56</v>
      </c>
      <c r="BD15" s="32">
        <v>75</v>
      </c>
      <c r="BG15" s="32" t="s">
        <v>81</v>
      </c>
      <c r="BH15" s="32" t="s">
        <v>34</v>
      </c>
      <c r="BI15" s="32" t="s">
        <v>296</v>
      </c>
    </row>
    <row r="16" spans="1:61" x14ac:dyDescent="0.35">
      <c r="A16" s="4">
        <f t="shared" si="5"/>
        <v>16</v>
      </c>
      <c r="B16" s="4">
        <f t="shared" si="6"/>
        <v>15</v>
      </c>
      <c r="C16" s="12">
        <v>44044</v>
      </c>
      <c r="D16" t="s">
        <v>192</v>
      </c>
      <c r="E16" s="5" t="s">
        <v>48</v>
      </c>
      <c r="F16" t="s">
        <v>394</v>
      </c>
      <c r="G16" t="s">
        <v>328</v>
      </c>
      <c r="H16" s="21">
        <f>VLOOKUP(G16,lists!Z:AA,2,FALSE)</f>
        <v>6</v>
      </c>
      <c r="I16">
        <v>2</v>
      </c>
      <c r="J16" t="s">
        <v>32</v>
      </c>
      <c r="N16" t="s">
        <v>862</v>
      </c>
      <c r="O16" t="s">
        <v>34</v>
      </c>
      <c r="P16"/>
      <c r="Q16">
        <v>0</v>
      </c>
      <c r="R16" s="22"/>
      <c r="S16" s="22"/>
      <c r="T16" s="28"/>
      <c r="U16" s="3" t="str">
        <f t="shared" si="2"/>
        <v>Other</v>
      </c>
      <c r="V16" s="3" t="str">
        <f t="shared" si="3"/>
        <v>A</v>
      </c>
      <c r="W16" t="b">
        <f>VLOOKUP(J16,lists!$B$2:$C$3,2,FALSE)</f>
        <v>1</v>
      </c>
      <c r="X16" t="b">
        <f>VLOOKUP(U16,lists!$B:$C,2,FALSE)</f>
        <v>1</v>
      </c>
      <c r="Y16" t="b">
        <f>IF(AND(H16&gt;=FLAT!$L$1,'Raw - F'!H16&lt;=FLAT!$L$2),TRUE,FALSE)</f>
        <v>1</v>
      </c>
      <c r="Z16" t="b">
        <f>VLOOKUP(V16,lists!$B$7:$C$8,2,FALSE)</f>
        <v>1</v>
      </c>
      <c r="AA16" t="b">
        <f>VLOOKUP(IF(K16="","Open",SUBSTITUTE(K16,"/Nov","")),lists!$B$27:$D$29,2,FALSE)</f>
        <v>1</v>
      </c>
      <c r="AB16" t="b">
        <f>VLOOKUP(I16,lists!B:C,2,FALSE)</f>
        <v>1</v>
      </c>
      <c r="AC16" t="b">
        <f>VLOOKUP(E16,lists!$B$23:$D$25,2,FALSE)</f>
        <v>1</v>
      </c>
      <c r="AD16">
        <f t="shared" si="4"/>
        <v>1</v>
      </c>
      <c r="AP16" s="32">
        <v>43984</v>
      </c>
      <c r="AQ16" s="32" t="s">
        <v>47</v>
      </c>
      <c r="AR16" s="32" t="s">
        <v>48</v>
      </c>
      <c r="AS16" s="32" t="s">
        <v>44</v>
      </c>
      <c r="AT16" s="32" t="s">
        <v>31</v>
      </c>
      <c r="AU16" s="32">
        <v>12</v>
      </c>
      <c r="AV16" s="32">
        <v>5</v>
      </c>
      <c r="AW16" s="32" t="s">
        <v>40</v>
      </c>
      <c r="AX16" s="32" t="s">
        <v>41</v>
      </c>
      <c r="BA16" s="32" t="s">
        <v>46</v>
      </c>
      <c r="BB16" s="32" t="s">
        <v>34</v>
      </c>
      <c r="BC16" s="32">
        <v>0</v>
      </c>
      <c r="BD16" s="32">
        <v>0</v>
      </c>
      <c r="BG16" s="32" t="s">
        <v>81</v>
      </c>
      <c r="BH16" s="32" t="s">
        <v>34</v>
      </c>
      <c r="BI16" s="32" t="s">
        <v>91</v>
      </c>
    </row>
    <row r="17" spans="1:61" x14ac:dyDescent="0.35">
      <c r="A17" s="4">
        <f t="shared" si="5"/>
        <v>17</v>
      </c>
      <c r="B17" s="4">
        <f t="shared" si="6"/>
        <v>16</v>
      </c>
      <c r="C17" s="12">
        <v>44044</v>
      </c>
      <c r="D17" t="s">
        <v>192</v>
      </c>
      <c r="E17" s="5" t="s">
        <v>48</v>
      </c>
      <c r="F17" t="s">
        <v>395</v>
      </c>
      <c r="G17" t="s">
        <v>334</v>
      </c>
      <c r="H17" s="21">
        <f>VLOOKUP(G17,lists!Z:AA,2,FALSE)</f>
        <v>14</v>
      </c>
      <c r="I17">
        <v>1</v>
      </c>
      <c r="J17" t="s">
        <v>40</v>
      </c>
      <c r="N17" t="s">
        <v>862</v>
      </c>
      <c r="O17" t="s">
        <v>52</v>
      </c>
      <c r="P17"/>
      <c r="Q17">
        <v>0</v>
      </c>
      <c r="R17" s="22"/>
      <c r="S17" s="22"/>
      <c r="T17" s="28"/>
      <c r="U17" s="3" t="str">
        <f t="shared" si="2"/>
        <v>Other</v>
      </c>
      <c r="V17" s="3" t="str">
        <f t="shared" si="3"/>
        <v>F</v>
      </c>
      <c r="W17" t="b">
        <f>VLOOKUP(J17,lists!$B$2:$C$3,2,FALSE)</f>
        <v>1</v>
      </c>
      <c r="X17" t="b">
        <f>VLOOKUP(U17,lists!$B:$C,2,FALSE)</f>
        <v>1</v>
      </c>
      <c r="Y17" t="b">
        <f>IF(AND(H17&gt;=FLAT!$L$1,'Raw - F'!H17&lt;=FLAT!$L$2),TRUE,FALSE)</f>
        <v>1</v>
      </c>
      <c r="Z17" t="b">
        <f>VLOOKUP(V17,lists!$B$7:$C$8,2,FALSE)</f>
        <v>1</v>
      </c>
      <c r="AA17" t="b">
        <f>VLOOKUP(IF(K17="","Open",SUBSTITUTE(K17,"/Nov","")),lists!$B$27:$D$29,2,FALSE)</f>
        <v>1</v>
      </c>
      <c r="AB17" t="b">
        <f>VLOOKUP(I17,lists!B:C,2,FALSE)</f>
        <v>1</v>
      </c>
      <c r="AC17" t="b">
        <f>VLOOKUP(E17,lists!$B$23:$D$25,2,FALSE)</f>
        <v>1</v>
      </c>
      <c r="AD17">
        <f t="shared" si="4"/>
        <v>1</v>
      </c>
      <c r="AP17" s="32">
        <v>43984</v>
      </c>
      <c r="AQ17" s="32" t="s">
        <v>47</v>
      </c>
      <c r="AR17" s="32" t="s">
        <v>48</v>
      </c>
      <c r="AS17" s="32" t="s">
        <v>30</v>
      </c>
      <c r="AT17" s="32" t="s">
        <v>31</v>
      </c>
      <c r="AU17" s="32">
        <v>12</v>
      </c>
      <c r="AV17" s="32">
        <v>5</v>
      </c>
      <c r="AW17" s="32" t="s">
        <v>32</v>
      </c>
      <c r="BA17" s="32" t="s">
        <v>33</v>
      </c>
      <c r="BB17" s="32" t="s">
        <v>34</v>
      </c>
      <c r="BC17" s="32">
        <v>53</v>
      </c>
      <c r="BD17" s="32">
        <v>72</v>
      </c>
      <c r="BG17" s="32" t="s">
        <v>81</v>
      </c>
      <c r="BH17" s="32" t="s">
        <v>34</v>
      </c>
      <c r="BI17" s="32" t="s">
        <v>298</v>
      </c>
    </row>
    <row r="18" spans="1:61" x14ac:dyDescent="0.35">
      <c r="A18" s="4">
        <f t="shared" si="5"/>
        <v>18</v>
      </c>
      <c r="B18" s="4">
        <f t="shared" si="6"/>
        <v>17</v>
      </c>
      <c r="C18" s="12">
        <v>44044</v>
      </c>
      <c r="D18" t="s">
        <v>140</v>
      </c>
      <c r="E18" s="5" t="s">
        <v>29</v>
      </c>
      <c r="F18" t="s">
        <v>396</v>
      </c>
      <c r="G18" t="s">
        <v>332</v>
      </c>
      <c r="H18" s="21">
        <f>VLOOKUP(G18,lists!Z:AA,2,FALSE)</f>
        <v>11</v>
      </c>
      <c r="I18">
        <v>5</v>
      </c>
      <c r="J18" t="s">
        <v>32</v>
      </c>
      <c r="N18" t="s">
        <v>862</v>
      </c>
      <c r="O18" t="s">
        <v>34</v>
      </c>
      <c r="P18"/>
      <c r="Q18" t="s">
        <v>303</v>
      </c>
      <c r="R18" s="22"/>
      <c r="S18" s="22"/>
      <c r="T18" s="28"/>
      <c r="U18" s="3" t="str">
        <f t="shared" si="2"/>
        <v>Other</v>
      </c>
      <c r="V18" s="3" t="str">
        <f t="shared" si="3"/>
        <v>A</v>
      </c>
      <c r="W18" t="b">
        <f>VLOOKUP(J18,lists!$B$2:$C$3,2,FALSE)</f>
        <v>1</v>
      </c>
      <c r="X18" t="b">
        <f>VLOOKUP(U18,lists!$B:$C,2,FALSE)</f>
        <v>1</v>
      </c>
      <c r="Y18" t="b">
        <f>IF(AND(H18&gt;=FLAT!$L$1,'Raw - F'!H18&lt;=FLAT!$L$2),TRUE,FALSE)</f>
        <v>1</v>
      </c>
      <c r="Z18" t="b">
        <f>VLOOKUP(V18,lists!$B$7:$C$8,2,FALSE)</f>
        <v>1</v>
      </c>
      <c r="AA18" t="b">
        <f>VLOOKUP(IF(K18="","Open",SUBSTITUTE(K18,"/Nov","")),lists!$B$27:$D$29,2,FALSE)</f>
        <v>1</v>
      </c>
      <c r="AB18" t="b">
        <f>VLOOKUP(I18,lists!B:C,2,FALSE)</f>
        <v>1</v>
      </c>
      <c r="AC18" t="b">
        <f>VLOOKUP(E18,lists!$B$23:$D$25,2,FALSE)</f>
        <v>1</v>
      </c>
      <c r="AD18">
        <f t="shared" si="4"/>
        <v>1</v>
      </c>
      <c r="AP18" s="32">
        <v>43984</v>
      </c>
      <c r="AQ18" s="32" t="s">
        <v>47</v>
      </c>
      <c r="AR18" s="32" t="s">
        <v>48</v>
      </c>
      <c r="AS18" s="32" t="s">
        <v>30</v>
      </c>
      <c r="AT18" s="32" t="s">
        <v>37</v>
      </c>
      <c r="AU18" s="32">
        <v>6</v>
      </c>
      <c r="AV18" s="32">
        <v>6</v>
      </c>
      <c r="AW18" s="32" t="s">
        <v>32</v>
      </c>
      <c r="BA18" s="32" t="s">
        <v>43</v>
      </c>
      <c r="BB18" s="32" t="s">
        <v>34</v>
      </c>
      <c r="BC18" s="32">
        <v>46</v>
      </c>
      <c r="BD18" s="32">
        <v>60</v>
      </c>
      <c r="BG18" s="32" t="s">
        <v>43</v>
      </c>
      <c r="BH18" s="32" t="s">
        <v>34</v>
      </c>
      <c r="BI18" s="32" t="s">
        <v>299</v>
      </c>
    </row>
    <row r="19" spans="1:61" x14ac:dyDescent="0.35">
      <c r="A19" s="4">
        <f t="shared" si="5"/>
        <v>19</v>
      </c>
      <c r="B19" s="4">
        <f t="shared" si="6"/>
        <v>18</v>
      </c>
      <c r="C19" s="12">
        <v>44044</v>
      </c>
      <c r="D19" t="s">
        <v>140</v>
      </c>
      <c r="E19" s="5" t="s">
        <v>29</v>
      </c>
      <c r="F19" t="s">
        <v>397</v>
      </c>
      <c r="G19" t="s">
        <v>327</v>
      </c>
      <c r="H19" s="21">
        <f>VLOOKUP(G19,lists!Z:AA,2,FALSE)</f>
        <v>5</v>
      </c>
      <c r="I19">
        <v>5</v>
      </c>
      <c r="J19" t="s">
        <v>40</v>
      </c>
      <c r="K19" t="s">
        <v>50</v>
      </c>
      <c r="N19" t="s">
        <v>862</v>
      </c>
      <c r="O19" t="s">
        <v>34</v>
      </c>
      <c r="P19"/>
      <c r="Q19">
        <v>0</v>
      </c>
      <c r="R19" s="22"/>
      <c r="S19" s="22"/>
      <c r="T19" s="28"/>
      <c r="U19" s="3" t="str">
        <f t="shared" si="2"/>
        <v>Other</v>
      </c>
      <c r="V19" s="3" t="str">
        <f t="shared" si="3"/>
        <v>A</v>
      </c>
      <c r="W19" t="b">
        <f>VLOOKUP(J19,lists!$B$2:$C$3,2,FALSE)</f>
        <v>1</v>
      </c>
      <c r="X19" t="b">
        <f>VLOOKUP(U19,lists!$B:$C,2,FALSE)</f>
        <v>1</v>
      </c>
      <c r="Y19" t="b">
        <f>IF(AND(H19&gt;=FLAT!$L$1,'Raw - F'!H19&lt;=FLAT!$L$2),TRUE,FALSE)</f>
        <v>1</v>
      </c>
      <c r="Z19" t="b">
        <f>VLOOKUP(V19,lists!$B$7:$C$8,2,FALSE)</f>
        <v>1</v>
      </c>
      <c r="AA19" t="b">
        <f>VLOOKUP(IF(K19="","Open",SUBSTITUTE(K19,"/Nov","")),lists!$B$27:$D$29,2,FALSE)</f>
        <v>1</v>
      </c>
      <c r="AB19" t="b">
        <f>VLOOKUP(I19,lists!B:C,2,FALSE)</f>
        <v>1</v>
      </c>
      <c r="AC19" t="b">
        <f>VLOOKUP(E19,lists!$B$23:$D$25,2,FALSE)</f>
        <v>1</v>
      </c>
      <c r="AD19">
        <f t="shared" si="4"/>
        <v>1</v>
      </c>
      <c r="AP19" s="32">
        <v>43984</v>
      </c>
      <c r="AQ19" s="32" t="s">
        <v>28</v>
      </c>
      <c r="AR19" s="32" t="s">
        <v>29</v>
      </c>
      <c r="AS19" s="32" t="s">
        <v>30</v>
      </c>
      <c r="AT19" s="32" t="s">
        <v>37</v>
      </c>
      <c r="AU19" s="32">
        <v>6</v>
      </c>
      <c r="AV19" s="32">
        <v>2</v>
      </c>
      <c r="AW19" s="32" t="s">
        <v>32</v>
      </c>
      <c r="BA19" s="32" t="s">
        <v>33</v>
      </c>
      <c r="BB19" s="32" t="s">
        <v>34</v>
      </c>
      <c r="BC19" s="32">
        <v>81</v>
      </c>
      <c r="BD19" s="32">
        <v>100</v>
      </c>
      <c r="BG19" s="32" t="s">
        <v>81</v>
      </c>
      <c r="BH19" s="32" t="s">
        <v>34</v>
      </c>
      <c r="BI19" s="32" t="s">
        <v>300</v>
      </c>
    </row>
    <row r="20" spans="1:61" x14ac:dyDescent="0.35">
      <c r="A20" s="4">
        <f t="shared" si="5"/>
        <v>20</v>
      </c>
      <c r="B20" s="4">
        <f t="shared" si="6"/>
        <v>19</v>
      </c>
      <c r="C20" s="12">
        <v>44044</v>
      </c>
      <c r="D20" t="s">
        <v>140</v>
      </c>
      <c r="E20" s="5" t="s">
        <v>29</v>
      </c>
      <c r="F20" t="s">
        <v>398</v>
      </c>
      <c r="G20" t="s">
        <v>329</v>
      </c>
      <c r="H20" s="21">
        <f>VLOOKUP(G20,lists!Z:AA,2,FALSE)</f>
        <v>8</v>
      </c>
      <c r="I20">
        <v>5</v>
      </c>
      <c r="J20" t="s">
        <v>32</v>
      </c>
      <c r="N20" t="s">
        <v>862</v>
      </c>
      <c r="O20" t="s">
        <v>34</v>
      </c>
      <c r="P20"/>
      <c r="Q20" t="s">
        <v>296</v>
      </c>
      <c r="R20" s="22"/>
      <c r="S20" s="22"/>
      <c r="T20" s="28"/>
      <c r="U20" s="3" t="str">
        <f t="shared" si="2"/>
        <v>Other</v>
      </c>
      <c r="V20" s="3" t="str">
        <f t="shared" si="3"/>
        <v>A</v>
      </c>
      <c r="W20" t="b">
        <f>VLOOKUP(J20,lists!$B$2:$C$3,2,FALSE)</f>
        <v>1</v>
      </c>
      <c r="X20" t="b">
        <f>VLOOKUP(U20,lists!$B:$C,2,FALSE)</f>
        <v>1</v>
      </c>
      <c r="Y20" t="b">
        <f>IF(AND(H20&gt;=FLAT!$L$1,'Raw - F'!H20&lt;=FLAT!$L$2),TRUE,FALSE)</f>
        <v>1</v>
      </c>
      <c r="Z20" t="b">
        <f>VLOOKUP(V20,lists!$B$7:$C$8,2,FALSE)</f>
        <v>1</v>
      </c>
      <c r="AA20" t="b">
        <f>VLOOKUP(IF(K20="","Open",SUBSTITUTE(K20,"/Nov","")),lists!$B$27:$D$29,2,FALSE)</f>
        <v>1</v>
      </c>
      <c r="AB20" t="b">
        <f>VLOOKUP(I20,lists!B:C,2,FALSE)</f>
        <v>1</v>
      </c>
      <c r="AC20" t="b">
        <f>VLOOKUP(E20,lists!$B$23:$D$25,2,FALSE)</f>
        <v>1</v>
      </c>
      <c r="AD20">
        <f t="shared" si="4"/>
        <v>1</v>
      </c>
      <c r="AP20" s="32">
        <v>43984</v>
      </c>
      <c r="AQ20" s="32" t="s">
        <v>28</v>
      </c>
      <c r="AR20" s="32" t="s">
        <v>29</v>
      </c>
      <c r="AS20" s="32" t="s">
        <v>30</v>
      </c>
      <c r="AT20" s="32" t="s">
        <v>36</v>
      </c>
      <c r="AU20" s="32">
        <v>8</v>
      </c>
      <c r="AV20" s="32">
        <v>2</v>
      </c>
      <c r="AW20" s="32" t="s">
        <v>32</v>
      </c>
      <c r="BA20" s="32" t="s">
        <v>33</v>
      </c>
      <c r="BB20" s="32" t="s">
        <v>34</v>
      </c>
      <c r="BC20" s="32">
        <v>86</v>
      </c>
      <c r="BD20" s="32">
        <v>105</v>
      </c>
      <c r="BG20" s="32" t="s">
        <v>81</v>
      </c>
      <c r="BH20" s="32" t="s">
        <v>34</v>
      </c>
      <c r="BI20" s="32" t="s">
        <v>301</v>
      </c>
    </row>
    <row r="21" spans="1:61" x14ac:dyDescent="0.35">
      <c r="A21" s="4">
        <f t="shared" si="5"/>
        <v>21</v>
      </c>
      <c r="B21" s="4">
        <f t="shared" si="6"/>
        <v>20</v>
      </c>
      <c r="C21" s="12">
        <v>44044</v>
      </c>
      <c r="D21" t="s">
        <v>140</v>
      </c>
      <c r="E21" s="5" t="s">
        <v>29</v>
      </c>
      <c r="F21" t="s">
        <v>399</v>
      </c>
      <c r="G21" t="s">
        <v>328</v>
      </c>
      <c r="H21" s="21">
        <f>VLOOKUP(G21,lists!Z:AA,2,FALSE)</f>
        <v>6</v>
      </c>
      <c r="I21">
        <v>4</v>
      </c>
      <c r="J21" t="s">
        <v>32</v>
      </c>
      <c r="N21" t="s">
        <v>861</v>
      </c>
      <c r="O21" t="s">
        <v>34</v>
      </c>
      <c r="P21"/>
      <c r="Q21" t="s">
        <v>293</v>
      </c>
      <c r="R21" s="22"/>
      <c r="S21" s="22"/>
      <c r="T21" s="28"/>
      <c r="U21" s="3" t="str">
        <f t="shared" si="2"/>
        <v>2YO</v>
      </c>
      <c r="V21" s="3" t="str">
        <f t="shared" si="3"/>
        <v>A</v>
      </c>
      <c r="W21" t="b">
        <f>VLOOKUP(J21,lists!$B$2:$C$3,2,FALSE)</f>
        <v>1</v>
      </c>
      <c r="X21" t="b">
        <f>VLOOKUP(U21,lists!$B:$C,2,FALSE)</f>
        <v>1</v>
      </c>
      <c r="Y21" t="b">
        <f>IF(AND(H21&gt;=FLAT!$L$1,'Raw - F'!H21&lt;=FLAT!$L$2),TRUE,FALSE)</f>
        <v>1</v>
      </c>
      <c r="Z21" t="b">
        <f>VLOOKUP(V21,lists!$B$7:$C$8,2,FALSE)</f>
        <v>1</v>
      </c>
      <c r="AA21" t="b">
        <f>VLOOKUP(IF(K21="","Open",SUBSTITUTE(K21,"/Nov","")),lists!$B$27:$D$29,2,FALSE)</f>
        <v>1</v>
      </c>
      <c r="AB21" t="b">
        <f>VLOOKUP(I21,lists!B:C,2,FALSE)</f>
        <v>1</v>
      </c>
      <c r="AC21" t="b">
        <f>VLOOKUP(E21,lists!$B$23:$D$25,2,FALSE)</f>
        <v>1</v>
      </c>
      <c r="AD21">
        <f t="shared" si="4"/>
        <v>1</v>
      </c>
      <c r="AP21" s="32">
        <v>43984</v>
      </c>
      <c r="AQ21" s="32" t="s">
        <v>28</v>
      </c>
      <c r="AR21" s="32" t="s">
        <v>29</v>
      </c>
      <c r="AS21" s="32" t="s">
        <v>30</v>
      </c>
      <c r="AT21" s="32" t="s">
        <v>45</v>
      </c>
      <c r="AU21" s="32">
        <v>10</v>
      </c>
      <c r="AV21" s="32">
        <v>3</v>
      </c>
      <c r="AW21" s="32" t="s">
        <v>32</v>
      </c>
      <c r="BA21" s="32" t="s">
        <v>33</v>
      </c>
      <c r="BB21" s="32" t="s">
        <v>34</v>
      </c>
      <c r="BC21" s="32">
        <v>76</v>
      </c>
      <c r="BD21" s="32">
        <v>95</v>
      </c>
      <c r="BG21" s="32" t="s">
        <v>81</v>
      </c>
      <c r="BH21" s="32" t="s">
        <v>34</v>
      </c>
      <c r="BI21" s="32" t="s">
        <v>292</v>
      </c>
    </row>
    <row r="22" spans="1:61" x14ac:dyDescent="0.35">
      <c r="A22" s="4">
        <f t="shared" si="5"/>
        <v>22</v>
      </c>
      <c r="B22" s="4">
        <f t="shared" si="6"/>
        <v>21</v>
      </c>
      <c r="C22" s="12">
        <v>44044</v>
      </c>
      <c r="D22" t="s">
        <v>140</v>
      </c>
      <c r="E22" s="5" t="s">
        <v>29</v>
      </c>
      <c r="F22" t="s">
        <v>400</v>
      </c>
      <c r="G22" t="s">
        <v>328</v>
      </c>
      <c r="H22" s="21">
        <f>VLOOKUP(G22,lists!Z:AA,2,FALSE)</f>
        <v>6</v>
      </c>
      <c r="I22">
        <v>4</v>
      </c>
      <c r="J22" t="s">
        <v>32</v>
      </c>
      <c r="N22" t="s">
        <v>862</v>
      </c>
      <c r="O22" t="s">
        <v>34</v>
      </c>
      <c r="P22"/>
      <c r="Q22" t="s">
        <v>293</v>
      </c>
      <c r="R22" s="22"/>
      <c r="S22" s="22"/>
      <c r="T22" s="28"/>
      <c r="U22" s="3" t="str">
        <f t="shared" si="2"/>
        <v>Other</v>
      </c>
      <c r="V22" s="3" t="str">
        <f t="shared" si="3"/>
        <v>A</v>
      </c>
      <c r="W22" t="b">
        <f>VLOOKUP(J22,lists!$B$2:$C$3,2,FALSE)</f>
        <v>1</v>
      </c>
      <c r="X22" t="b">
        <f>VLOOKUP(U22,lists!$B:$C,2,FALSE)</f>
        <v>1</v>
      </c>
      <c r="Y22" t="b">
        <f>IF(AND(H22&gt;=FLAT!$L$1,'Raw - F'!H22&lt;=FLAT!$L$2),TRUE,FALSE)</f>
        <v>1</v>
      </c>
      <c r="Z22" t="b">
        <f>VLOOKUP(V22,lists!$B$7:$C$8,2,FALSE)</f>
        <v>1</v>
      </c>
      <c r="AA22" t="b">
        <f>VLOOKUP(IF(K22="","Open",SUBSTITUTE(K22,"/Nov","")),lists!$B$27:$D$29,2,FALSE)</f>
        <v>1</v>
      </c>
      <c r="AB22" t="b">
        <f>VLOOKUP(I22,lists!B:C,2,FALSE)</f>
        <v>1</v>
      </c>
      <c r="AC22" t="b">
        <f>VLOOKUP(E22,lists!$B$23:$D$25,2,FALSE)</f>
        <v>1</v>
      </c>
      <c r="AD22">
        <f t="shared" si="4"/>
        <v>1</v>
      </c>
      <c r="AP22" s="32">
        <v>43984</v>
      </c>
      <c r="AQ22" s="32" t="s">
        <v>28</v>
      </c>
      <c r="AR22" s="32" t="s">
        <v>29</v>
      </c>
      <c r="AS22" s="32" t="s">
        <v>30</v>
      </c>
      <c r="AT22" s="32" t="s">
        <v>51</v>
      </c>
      <c r="AU22" s="32">
        <v>7</v>
      </c>
      <c r="AV22" s="32">
        <v>4</v>
      </c>
      <c r="AW22" s="32" t="s">
        <v>32</v>
      </c>
      <c r="BA22" s="32" t="s">
        <v>43</v>
      </c>
      <c r="BB22" s="32" t="s">
        <v>34</v>
      </c>
      <c r="BC22" s="32">
        <v>66</v>
      </c>
      <c r="BD22" s="32">
        <v>85</v>
      </c>
      <c r="BG22" s="32" t="s">
        <v>43</v>
      </c>
      <c r="BH22" s="32" t="s">
        <v>34</v>
      </c>
      <c r="BI22" s="32" t="s">
        <v>293</v>
      </c>
    </row>
    <row r="23" spans="1:61" x14ac:dyDescent="0.35">
      <c r="A23" s="4">
        <f t="shared" si="5"/>
        <v>23</v>
      </c>
      <c r="B23" s="4">
        <f t="shared" si="6"/>
        <v>22</v>
      </c>
      <c r="C23" s="12">
        <v>44044</v>
      </c>
      <c r="D23" t="s">
        <v>140</v>
      </c>
      <c r="E23" s="5" t="s">
        <v>29</v>
      </c>
      <c r="F23" t="s">
        <v>401</v>
      </c>
      <c r="G23" t="s">
        <v>327</v>
      </c>
      <c r="H23" s="21">
        <f>VLOOKUP(G23,lists!Z:AA,2,FALSE)</f>
        <v>5</v>
      </c>
      <c r="I23">
        <v>3</v>
      </c>
      <c r="J23" t="s">
        <v>40</v>
      </c>
      <c r="N23" t="s">
        <v>862</v>
      </c>
      <c r="O23" t="s">
        <v>34</v>
      </c>
      <c r="P23"/>
      <c r="Q23">
        <v>0</v>
      </c>
      <c r="R23" s="22"/>
      <c r="S23" s="22"/>
      <c r="T23" s="28"/>
      <c r="U23" s="3" t="str">
        <f t="shared" si="2"/>
        <v>Other</v>
      </c>
      <c r="V23" s="3" t="str">
        <f t="shared" si="3"/>
        <v>A</v>
      </c>
      <c r="W23" t="b">
        <f>VLOOKUP(J23,lists!$B$2:$C$3,2,FALSE)</f>
        <v>1</v>
      </c>
      <c r="X23" t="b">
        <f>VLOOKUP(U23,lists!$B:$C,2,FALSE)</f>
        <v>1</v>
      </c>
      <c r="Y23" t="b">
        <f>IF(AND(H23&gt;=FLAT!$L$1,'Raw - F'!H23&lt;=FLAT!$L$2),TRUE,FALSE)</f>
        <v>1</v>
      </c>
      <c r="Z23" t="b">
        <f>VLOOKUP(V23,lists!$B$7:$C$8,2,FALSE)</f>
        <v>1</v>
      </c>
      <c r="AA23" t="b">
        <f>VLOOKUP(IF(K23="","Open",SUBSTITUTE(K23,"/Nov","")),lists!$B$27:$D$29,2,FALSE)</f>
        <v>1</v>
      </c>
      <c r="AB23" t="b">
        <f>VLOOKUP(I23,lists!B:C,2,FALSE)</f>
        <v>1</v>
      </c>
      <c r="AC23" t="b">
        <f>VLOOKUP(E23,lists!$B$23:$D$25,2,FALSE)</f>
        <v>1</v>
      </c>
      <c r="AD23">
        <f t="shared" si="4"/>
        <v>1</v>
      </c>
      <c r="AP23" s="32">
        <v>43984</v>
      </c>
      <c r="AQ23" s="32" t="s">
        <v>28</v>
      </c>
      <c r="AR23" s="32" t="s">
        <v>29</v>
      </c>
      <c r="AS23" s="32" t="s">
        <v>30</v>
      </c>
      <c r="AT23" s="32" t="s">
        <v>36</v>
      </c>
      <c r="AU23" s="32">
        <v>8</v>
      </c>
      <c r="AV23" s="32">
        <v>4</v>
      </c>
      <c r="AW23" s="32" t="s">
        <v>32</v>
      </c>
      <c r="BA23" s="32" t="s">
        <v>33</v>
      </c>
      <c r="BB23" s="32" t="s">
        <v>34</v>
      </c>
      <c r="BC23" s="32">
        <v>66</v>
      </c>
      <c r="BD23" s="32">
        <v>85</v>
      </c>
      <c r="BG23" s="32" t="s">
        <v>81</v>
      </c>
      <c r="BH23" s="32" t="s">
        <v>34</v>
      </c>
      <c r="BI23" s="32" t="s">
        <v>293</v>
      </c>
    </row>
    <row r="24" spans="1:61" x14ac:dyDescent="0.35">
      <c r="A24" s="4">
        <f t="shared" si="5"/>
        <v>24</v>
      </c>
      <c r="B24" s="4">
        <f t="shared" si="6"/>
        <v>23</v>
      </c>
      <c r="C24" s="12">
        <v>44044</v>
      </c>
      <c r="D24" t="s">
        <v>140</v>
      </c>
      <c r="E24" s="5" t="s">
        <v>29</v>
      </c>
      <c r="F24" t="s">
        <v>402</v>
      </c>
      <c r="G24" t="s">
        <v>331</v>
      </c>
      <c r="H24" s="21">
        <f>VLOOKUP(G24,lists!Z:AA,2,FALSE)</f>
        <v>9</v>
      </c>
      <c r="I24">
        <v>6</v>
      </c>
      <c r="J24" t="s">
        <v>32</v>
      </c>
      <c r="N24" t="s">
        <v>862</v>
      </c>
      <c r="O24" t="s">
        <v>34</v>
      </c>
      <c r="P24"/>
      <c r="Q24" t="s">
        <v>870</v>
      </c>
      <c r="R24" s="22"/>
      <c r="S24" s="22"/>
      <c r="T24" s="28"/>
      <c r="U24" s="3" t="str">
        <f t="shared" si="2"/>
        <v>Other</v>
      </c>
      <c r="V24" s="3" t="str">
        <f t="shared" si="3"/>
        <v>A</v>
      </c>
      <c r="W24" t="b">
        <f>VLOOKUP(J24,lists!$B$2:$C$3,2,FALSE)</f>
        <v>1</v>
      </c>
      <c r="X24" t="b">
        <f>VLOOKUP(U24,lists!$B:$C,2,FALSE)</f>
        <v>1</v>
      </c>
      <c r="Y24" t="b">
        <f>IF(AND(H24&gt;=FLAT!$L$1,'Raw - F'!H24&lt;=FLAT!$L$2),TRUE,FALSE)</f>
        <v>1</v>
      </c>
      <c r="Z24" t="b">
        <f>VLOOKUP(V24,lists!$B$7:$C$8,2,FALSE)</f>
        <v>1</v>
      </c>
      <c r="AA24" t="b">
        <f>VLOOKUP(IF(K24="","Open",SUBSTITUTE(K24,"/Nov","")),lists!$B$27:$D$29,2,FALSE)</f>
        <v>1</v>
      </c>
      <c r="AB24" t="b">
        <f>VLOOKUP(I24,lists!B:C,2,FALSE)</f>
        <v>1</v>
      </c>
      <c r="AC24" t="b">
        <f>VLOOKUP(E24,lists!$B$23:$D$25,2,FALSE)</f>
        <v>1</v>
      </c>
      <c r="AD24">
        <f t="shared" si="4"/>
        <v>1</v>
      </c>
      <c r="AP24" s="32">
        <v>43984</v>
      </c>
      <c r="AQ24" s="32" t="s">
        <v>28</v>
      </c>
      <c r="AR24" s="32" t="s">
        <v>29</v>
      </c>
      <c r="AS24" s="32" t="s">
        <v>30</v>
      </c>
      <c r="AT24" s="32" t="s">
        <v>31</v>
      </c>
      <c r="AU24" s="32">
        <v>12</v>
      </c>
      <c r="AV24" s="32">
        <v>4</v>
      </c>
      <c r="AW24" s="32" t="s">
        <v>32</v>
      </c>
      <c r="BA24" s="32" t="s">
        <v>33</v>
      </c>
      <c r="BB24" s="32" t="s">
        <v>34</v>
      </c>
      <c r="BC24" s="32">
        <v>59</v>
      </c>
      <c r="BD24" s="32">
        <v>78</v>
      </c>
      <c r="BG24" s="32" t="s">
        <v>81</v>
      </c>
      <c r="BH24" s="32" t="s">
        <v>34</v>
      </c>
      <c r="BI24" s="32" t="s">
        <v>294</v>
      </c>
    </row>
    <row r="25" spans="1:61" x14ac:dyDescent="0.35">
      <c r="A25" s="4">
        <f t="shared" si="5"/>
        <v>25</v>
      </c>
      <c r="B25" s="4">
        <f t="shared" si="6"/>
        <v>24</v>
      </c>
      <c r="C25" s="12">
        <v>44044</v>
      </c>
      <c r="D25" t="s">
        <v>140</v>
      </c>
      <c r="E25" s="5" t="s">
        <v>29</v>
      </c>
      <c r="F25" t="s">
        <v>403</v>
      </c>
      <c r="G25" t="s">
        <v>328</v>
      </c>
      <c r="H25" s="21">
        <f>VLOOKUP(G25,lists!Z:AA,2,FALSE)</f>
        <v>6</v>
      </c>
      <c r="I25">
        <v>5</v>
      </c>
      <c r="J25" t="s">
        <v>40</v>
      </c>
      <c r="K25" t="s">
        <v>50</v>
      </c>
      <c r="L25" t="s">
        <v>56</v>
      </c>
      <c r="N25" t="s">
        <v>861</v>
      </c>
      <c r="O25" t="s">
        <v>34</v>
      </c>
      <c r="P25" s="36">
        <v>18000</v>
      </c>
      <c r="Q25">
        <v>0</v>
      </c>
      <c r="R25" s="22"/>
      <c r="S25" s="22"/>
      <c r="T25" s="28"/>
      <c r="U25" s="3" t="str">
        <f t="shared" si="2"/>
        <v>2YO</v>
      </c>
      <c r="V25" s="3" t="str">
        <f t="shared" si="3"/>
        <v>A</v>
      </c>
      <c r="W25" t="b">
        <f>VLOOKUP(J25,lists!$B$2:$C$3,2,FALSE)</f>
        <v>1</v>
      </c>
      <c r="X25" t="b">
        <f>VLOOKUP(U25,lists!$B:$C,2,FALSE)</f>
        <v>1</v>
      </c>
      <c r="Y25" t="b">
        <f>IF(AND(H25&gt;=FLAT!$L$1,'Raw - F'!H25&lt;=FLAT!$L$2),TRUE,FALSE)</f>
        <v>1</v>
      </c>
      <c r="Z25" t="b">
        <f>VLOOKUP(V25,lists!$B$7:$C$8,2,FALSE)</f>
        <v>1</v>
      </c>
      <c r="AA25" t="b">
        <f>VLOOKUP(IF(K25="","Open",SUBSTITUTE(K25,"/Nov","")),lists!$B$27:$D$29,2,FALSE)</f>
        <v>1</v>
      </c>
      <c r="AB25" t="b">
        <f>VLOOKUP(I25,lists!B:C,2,FALSE)</f>
        <v>1</v>
      </c>
      <c r="AC25" t="b">
        <f>VLOOKUP(E25,lists!$B$23:$D$25,2,FALSE)</f>
        <v>1</v>
      </c>
      <c r="AD25">
        <f t="shared" si="4"/>
        <v>1</v>
      </c>
      <c r="AP25" s="32">
        <v>43984</v>
      </c>
      <c r="AQ25" s="32" t="s">
        <v>28</v>
      </c>
      <c r="AR25" s="32" t="s">
        <v>29</v>
      </c>
      <c r="AS25" s="32" t="s">
        <v>38</v>
      </c>
      <c r="AT25" s="32" t="s">
        <v>39</v>
      </c>
      <c r="AU25" s="32">
        <v>5</v>
      </c>
      <c r="AV25" s="32">
        <v>5</v>
      </c>
      <c r="AW25" s="32" t="s">
        <v>40</v>
      </c>
      <c r="AX25" s="32" t="s">
        <v>41</v>
      </c>
      <c r="BA25" s="32" t="s">
        <v>42</v>
      </c>
      <c r="BB25" s="32" t="s">
        <v>34</v>
      </c>
      <c r="BC25" s="32">
        <v>0</v>
      </c>
      <c r="BD25" s="32">
        <v>0</v>
      </c>
      <c r="BG25" s="32" t="s">
        <v>42</v>
      </c>
      <c r="BH25" s="32" t="s">
        <v>34</v>
      </c>
      <c r="BI25" s="32" t="s">
        <v>91</v>
      </c>
    </row>
    <row r="26" spans="1:61" x14ac:dyDescent="0.35">
      <c r="A26" s="4">
        <f t="shared" si="5"/>
        <v>26</v>
      </c>
      <c r="B26" s="4">
        <f t="shared" si="6"/>
        <v>25</v>
      </c>
      <c r="C26" s="12">
        <v>44044</v>
      </c>
      <c r="D26" t="s">
        <v>118</v>
      </c>
      <c r="E26" s="5" t="s">
        <v>54</v>
      </c>
      <c r="F26" t="s">
        <v>404</v>
      </c>
      <c r="G26" t="s">
        <v>328</v>
      </c>
      <c r="H26" s="21">
        <f>VLOOKUP(G26,lists!Z:AA,2,FALSE)</f>
        <v>6</v>
      </c>
      <c r="I26">
        <v>2</v>
      </c>
      <c r="J26" t="s">
        <v>32</v>
      </c>
      <c r="N26" t="s">
        <v>861</v>
      </c>
      <c r="O26" t="s">
        <v>52</v>
      </c>
      <c r="P26"/>
      <c r="Q26">
        <v>0</v>
      </c>
      <c r="R26" s="22"/>
      <c r="S26" s="22"/>
      <c r="T26" s="28"/>
      <c r="U26" s="3" t="str">
        <f t="shared" si="2"/>
        <v>2YO</v>
      </c>
      <c r="V26" s="3" t="str">
        <f t="shared" si="3"/>
        <v>F</v>
      </c>
      <c r="W26" t="b">
        <f>VLOOKUP(J26,lists!$B$2:$C$3,2,FALSE)</f>
        <v>1</v>
      </c>
      <c r="X26" t="b">
        <f>VLOOKUP(U26,lists!$B:$C,2,FALSE)</f>
        <v>1</v>
      </c>
      <c r="Y26" t="b">
        <f>IF(AND(H26&gt;=FLAT!$L$1,'Raw - F'!H26&lt;=FLAT!$L$2),TRUE,FALSE)</f>
        <v>1</v>
      </c>
      <c r="Z26" t="b">
        <f>VLOOKUP(V26,lists!$B$7:$C$8,2,FALSE)</f>
        <v>1</v>
      </c>
      <c r="AA26" t="b">
        <f>VLOOKUP(IF(K26="","Open",SUBSTITUTE(K26,"/Nov","")),lists!$B$27:$D$29,2,FALSE)</f>
        <v>1</v>
      </c>
      <c r="AB26" t="b">
        <f>VLOOKUP(I26,lists!B:C,2,FALSE)</f>
        <v>1</v>
      </c>
      <c r="AC26" t="b">
        <f>VLOOKUP(E26,lists!$B$23:$D$25,2,FALSE)</f>
        <v>1</v>
      </c>
      <c r="AD26">
        <f t="shared" si="4"/>
        <v>1</v>
      </c>
      <c r="AP26" s="32">
        <v>43984</v>
      </c>
      <c r="AQ26" s="32" t="s">
        <v>28</v>
      </c>
      <c r="AR26" s="32" t="s">
        <v>29</v>
      </c>
      <c r="AS26" s="32" t="s">
        <v>38</v>
      </c>
      <c r="AT26" s="32" t="s">
        <v>39</v>
      </c>
      <c r="AU26" s="32">
        <v>5</v>
      </c>
      <c r="AV26" s="32">
        <v>5</v>
      </c>
      <c r="AW26" s="32" t="s">
        <v>40</v>
      </c>
      <c r="AX26" s="32" t="s">
        <v>41</v>
      </c>
      <c r="BA26" s="32" t="s">
        <v>42</v>
      </c>
      <c r="BB26" s="32" t="s">
        <v>52</v>
      </c>
      <c r="BC26" s="32">
        <v>0</v>
      </c>
      <c r="BD26" s="32">
        <v>0</v>
      </c>
      <c r="BG26" s="32" t="s">
        <v>42</v>
      </c>
      <c r="BH26" s="32" t="s">
        <v>52</v>
      </c>
      <c r="BI26" s="32" t="s">
        <v>91</v>
      </c>
    </row>
    <row r="27" spans="1:61" x14ac:dyDescent="0.35">
      <c r="A27" s="4">
        <f t="shared" si="5"/>
        <v>27</v>
      </c>
      <c r="B27" s="4">
        <f t="shared" si="6"/>
        <v>26</v>
      </c>
      <c r="C27" s="12">
        <v>44044</v>
      </c>
      <c r="D27" t="s">
        <v>118</v>
      </c>
      <c r="E27" s="5" t="s">
        <v>54</v>
      </c>
      <c r="F27" t="s">
        <v>405</v>
      </c>
      <c r="G27" t="s">
        <v>67</v>
      </c>
      <c r="H27" s="21">
        <f>VLOOKUP(G27,lists!Z:AA,2,FALSE)</f>
        <v>12</v>
      </c>
      <c r="I27">
        <v>3</v>
      </c>
      <c r="J27" t="s">
        <v>32</v>
      </c>
      <c r="N27" t="s">
        <v>862</v>
      </c>
      <c r="O27" t="s">
        <v>34</v>
      </c>
      <c r="P27"/>
      <c r="Q27" t="s">
        <v>292</v>
      </c>
      <c r="R27" s="22"/>
      <c r="S27" s="22"/>
      <c r="T27" s="28"/>
      <c r="U27" s="3" t="str">
        <f t="shared" si="2"/>
        <v>Other</v>
      </c>
      <c r="V27" s="3" t="str">
        <f t="shared" si="3"/>
        <v>A</v>
      </c>
      <c r="W27" t="b">
        <f>VLOOKUP(J27,lists!$B$2:$C$3,2,FALSE)</f>
        <v>1</v>
      </c>
      <c r="X27" t="b">
        <f>VLOOKUP(U27,lists!$B:$C,2,FALSE)</f>
        <v>1</v>
      </c>
      <c r="Y27" t="b">
        <f>IF(AND(H27&gt;=FLAT!$L$1,'Raw - F'!H27&lt;=FLAT!$L$2),TRUE,FALSE)</f>
        <v>1</v>
      </c>
      <c r="Z27" t="b">
        <f>VLOOKUP(V27,lists!$B$7:$C$8,2,FALSE)</f>
        <v>1</v>
      </c>
      <c r="AA27" t="b">
        <f>VLOOKUP(IF(K27="","Open",SUBSTITUTE(K27,"/Nov","")),lists!$B$27:$D$29,2,FALSE)</f>
        <v>1</v>
      </c>
      <c r="AB27" t="b">
        <f>VLOOKUP(I27,lists!B:C,2,FALSE)</f>
        <v>1</v>
      </c>
      <c r="AC27" t="b">
        <f>VLOOKUP(E27,lists!$B$23:$D$25,2,FALSE)</f>
        <v>1</v>
      </c>
      <c r="AD27">
        <f t="shared" si="4"/>
        <v>1</v>
      </c>
      <c r="AP27" s="32">
        <v>43985</v>
      </c>
      <c r="AQ27" s="32" t="s">
        <v>47</v>
      </c>
      <c r="AR27" s="32" t="s">
        <v>48</v>
      </c>
      <c r="AS27" s="32" t="s">
        <v>203</v>
      </c>
      <c r="AT27" s="32" t="s">
        <v>36</v>
      </c>
      <c r="AU27" s="32">
        <v>8</v>
      </c>
      <c r="AV27" s="32">
        <v>1</v>
      </c>
      <c r="AW27" s="32" t="s">
        <v>40</v>
      </c>
      <c r="BA27" s="32" t="s">
        <v>33</v>
      </c>
      <c r="BB27" s="32" t="s">
        <v>52</v>
      </c>
      <c r="BC27" s="32">
        <v>0</v>
      </c>
      <c r="BD27" s="32">
        <v>0</v>
      </c>
      <c r="BG27" s="32" t="s">
        <v>81</v>
      </c>
      <c r="BH27" s="32" t="s">
        <v>52</v>
      </c>
      <c r="BI27" s="32" t="s">
        <v>91</v>
      </c>
    </row>
    <row r="28" spans="1:61" x14ac:dyDescent="0.35">
      <c r="A28" s="4">
        <f t="shared" si="5"/>
        <v>28</v>
      </c>
      <c r="B28" s="4">
        <f t="shared" si="6"/>
        <v>27</v>
      </c>
      <c r="C28" s="12">
        <v>44044</v>
      </c>
      <c r="D28" t="s">
        <v>118</v>
      </c>
      <c r="E28" s="5" t="s">
        <v>54</v>
      </c>
      <c r="F28" t="s">
        <v>406</v>
      </c>
      <c r="G28" t="s">
        <v>333</v>
      </c>
      <c r="H28" s="21">
        <f>VLOOKUP(G28,lists!Z:AA,2,FALSE)</f>
        <v>7</v>
      </c>
      <c r="I28">
        <v>3</v>
      </c>
      <c r="J28" t="s">
        <v>32</v>
      </c>
      <c r="N28" t="s">
        <v>863</v>
      </c>
      <c r="O28" t="s">
        <v>34</v>
      </c>
      <c r="P28"/>
      <c r="Q28" t="s">
        <v>304</v>
      </c>
      <c r="R28" s="22"/>
      <c r="S28" s="22"/>
      <c r="T28" s="28"/>
      <c r="U28" s="3" t="str">
        <f t="shared" si="2"/>
        <v>3YO</v>
      </c>
      <c r="V28" s="3" t="str">
        <f t="shared" si="3"/>
        <v>A</v>
      </c>
      <c r="W28" t="b">
        <f>VLOOKUP(J28,lists!$B$2:$C$3,2,FALSE)</f>
        <v>1</v>
      </c>
      <c r="X28" t="b">
        <f>VLOOKUP(U28,lists!$B:$C,2,FALSE)</f>
        <v>1</v>
      </c>
      <c r="Y28" t="b">
        <f>IF(AND(H28&gt;=FLAT!$L$1,'Raw - F'!H28&lt;=FLAT!$L$2),TRUE,FALSE)</f>
        <v>1</v>
      </c>
      <c r="Z28" t="b">
        <f>VLOOKUP(V28,lists!$B$7:$C$8,2,FALSE)</f>
        <v>1</v>
      </c>
      <c r="AA28" t="b">
        <f>VLOOKUP(IF(K28="","Open",SUBSTITUTE(K28,"/Nov","")),lists!$B$27:$D$29,2,FALSE)</f>
        <v>1</v>
      </c>
      <c r="AB28" t="b">
        <f>VLOOKUP(I28,lists!B:C,2,FALSE)</f>
        <v>1</v>
      </c>
      <c r="AC28" t="b">
        <f>VLOOKUP(E28,lists!$B$23:$D$25,2,FALSE)</f>
        <v>1</v>
      </c>
      <c r="AD28">
        <f t="shared" si="4"/>
        <v>1</v>
      </c>
      <c r="AP28" s="32">
        <v>43985</v>
      </c>
      <c r="AQ28" s="32" t="s">
        <v>47</v>
      </c>
      <c r="AR28" s="32" t="s">
        <v>48</v>
      </c>
      <c r="AS28" s="32" t="s">
        <v>116</v>
      </c>
      <c r="AT28" s="32" t="s">
        <v>45</v>
      </c>
      <c r="AU28" s="32">
        <v>10</v>
      </c>
      <c r="AV28" s="32">
        <v>1</v>
      </c>
      <c r="AW28" s="32" t="s">
        <v>40</v>
      </c>
      <c r="BA28" s="32" t="s">
        <v>43</v>
      </c>
      <c r="BB28" s="32" t="s">
        <v>34</v>
      </c>
      <c r="BC28" s="32">
        <v>0</v>
      </c>
      <c r="BD28" s="32">
        <v>0</v>
      </c>
      <c r="BG28" s="32" t="s">
        <v>43</v>
      </c>
      <c r="BH28" s="32" t="s">
        <v>34</v>
      </c>
      <c r="BI28" s="32" t="s">
        <v>91</v>
      </c>
    </row>
    <row r="29" spans="1:61" x14ac:dyDescent="0.35">
      <c r="A29" s="4">
        <f t="shared" si="5"/>
        <v>29</v>
      </c>
      <c r="B29" s="4">
        <f t="shared" si="6"/>
        <v>28</v>
      </c>
      <c r="C29" s="12">
        <v>44044</v>
      </c>
      <c r="D29" t="s">
        <v>118</v>
      </c>
      <c r="E29" s="5" t="s">
        <v>54</v>
      </c>
      <c r="F29" t="s">
        <v>407</v>
      </c>
      <c r="G29" t="s">
        <v>330</v>
      </c>
      <c r="H29" s="21">
        <f>VLOOKUP(G29,lists!Z:AA,2,FALSE)</f>
        <v>10</v>
      </c>
      <c r="I29">
        <v>3</v>
      </c>
      <c r="J29" t="s">
        <v>32</v>
      </c>
      <c r="N29" t="s">
        <v>862</v>
      </c>
      <c r="O29" t="s">
        <v>52</v>
      </c>
      <c r="P29"/>
      <c r="Q29" t="s">
        <v>304</v>
      </c>
      <c r="R29" s="22"/>
      <c r="S29" s="22"/>
      <c r="T29" s="28"/>
      <c r="U29" s="3" t="str">
        <f t="shared" si="2"/>
        <v>Other</v>
      </c>
      <c r="V29" s="3" t="str">
        <f t="shared" si="3"/>
        <v>F</v>
      </c>
      <c r="W29" t="b">
        <f>VLOOKUP(J29,lists!$B$2:$C$3,2,FALSE)</f>
        <v>1</v>
      </c>
      <c r="X29" t="b">
        <f>VLOOKUP(U29,lists!$B:$C,2,FALSE)</f>
        <v>1</v>
      </c>
      <c r="Y29" t="b">
        <f>IF(AND(H29&gt;=FLAT!$L$1,'Raw - F'!H29&lt;=FLAT!$L$2),TRUE,FALSE)</f>
        <v>1</v>
      </c>
      <c r="Z29" t="b">
        <f>VLOOKUP(V29,lists!$B$7:$C$8,2,FALSE)</f>
        <v>1</v>
      </c>
      <c r="AA29" t="b">
        <f>VLOOKUP(IF(K29="","Open",SUBSTITUTE(K29,"/Nov","")),lists!$B$27:$D$29,2,FALSE)</f>
        <v>1</v>
      </c>
      <c r="AB29" t="b">
        <f>VLOOKUP(I29,lists!B:C,2,FALSE)</f>
        <v>1</v>
      </c>
      <c r="AC29" t="b">
        <f>VLOOKUP(E29,lists!$B$23:$D$25,2,FALSE)</f>
        <v>1</v>
      </c>
      <c r="AD29">
        <f t="shared" si="4"/>
        <v>1</v>
      </c>
      <c r="AP29" s="32">
        <v>43985</v>
      </c>
      <c r="AQ29" s="32" t="s">
        <v>47</v>
      </c>
      <c r="AR29" s="32" t="s">
        <v>48</v>
      </c>
      <c r="AS29" s="32" t="s">
        <v>30</v>
      </c>
      <c r="AT29" s="32" t="s">
        <v>39</v>
      </c>
      <c r="AU29" s="32">
        <v>5</v>
      </c>
      <c r="AV29" s="32">
        <v>4</v>
      </c>
      <c r="AW29" s="32" t="s">
        <v>32</v>
      </c>
      <c r="BA29" s="32" t="s">
        <v>33</v>
      </c>
      <c r="BB29" s="32" t="s">
        <v>34</v>
      </c>
      <c r="BC29" s="32">
        <v>59</v>
      </c>
      <c r="BD29" s="32">
        <v>78</v>
      </c>
      <c r="BG29" s="32" t="s">
        <v>81</v>
      </c>
      <c r="BH29" s="32" t="s">
        <v>34</v>
      </c>
      <c r="BI29" s="32" t="s">
        <v>294</v>
      </c>
    </row>
    <row r="30" spans="1:61" x14ac:dyDescent="0.35">
      <c r="A30" s="4">
        <f t="shared" si="5"/>
        <v>30</v>
      </c>
      <c r="B30" s="4">
        <f t="shared" si="6"/>
        <v>29</v>
      </c>
      <c r="C30" s="12">
        <v>44044</v>
      </c>
      <c r="D30" t="s">
        <v>118</v>
      </c>
      <c r="E30" s="5" t="s">
        <v>54</v>
      </c>
      <c r="F30" t="s">
        <v>408</v>
      </c>
      <c r="G30" t="s">
        <v>333</v>
      </c>
      <c r="H30" s="21">
        <f>VLOOKUP(G30,lists!Z:AA,2,FALSE)</f>
        <v>7</v>
      </c>
      <c r="I30">
        <v>5</v>
      </c>
      <c r="J30" t="s">
        <v>40</v>
      </c>
      <c r="K30" t="s">
        <v>50</v>
      </c>
      <c r="N30" t="s">
        <v>861</v>
      </c>
      <c r="O30" t="s">
        <v>52</v>
      </c>
      <c r="P30"/>
      <c r="Q30">
        <v>0</v>
      </c>
      <c r="R30" s="22"/>
      <c r="S30" s="22"/>
      <c r="T30" s="28"/>
      <c r="U30" s="3" t="str">
        <f t="shared" si="2"/>
        <v>2YO</v>
      </c>
      <c r="V30" s="3" t="str">
        <f t="shared" si="3"/>
        <v>F</v>
      </c>
      <c r="W30" t="b">
        <f>VLOOKUP(J30,lists!$B$2:$C$3,2,FALSE)</f>
        <v>1</v>
      </c>
      <c r="X30" t="b">
        <f>VLOOKUP(U30,lists!$B:$C,2,FALSE)</f>
        <v>1</v>
      </c>
      <c r="Y30" t="b">
        <f>IF(AND(H30&gt;=FLAT!$L$1,'Raw - F'!H30&lt;=FLAT!$L$2),TRUE,FALSE)</f>
        <v>1</v>
      </c>
      <c r="Z30" t="b">
        <f>VLOOKUP(V30,lists!$B$7:$C$8,2,FALSE)</f>
        <v>1</v>
      </c>
      <c r="AA30" t="b">
        <f>VLOOKUP(IF(K30="","Open",SUBSTITUTE(K30,"/Nov","")),lists!$B$27:$D$29,2,FALSE)</f>
        <v>1</v>
      </c>
      <c r="AB30" t="b">
        <f>VLOOKUP(I30,lists!B:C,2,FALSE)</f>
        <v>1</v>
      </c>
      <c r="AC30" t="b">
        <f>VLOOKUP(E30,lists!$B$23:$D$25,2,FALSE)</f>
        <v>1</v>
      </c>
      <c r="AD30">
        <f t="shared" si="4"/>
        <v>1</v>
      </c>
      <c r="AP30" s="32">
        <v>43985</v>
      </c>
      <c r="AQ30" s="32" t="s">
        <v>47</v>
      </c>
      <c r="AR30" s="32" t="s">
        <v>48</v>
      </c>
      <c r="AS30" s="32" t="s">
        <v>30</v>
      </c>
      <c r="AT30" s="32" t="s">
        <v>36</v>
      </c>
      <c r="AU30" s="32">
        <v>8</v>
      </c>
      <c r="AV30" s="32">
        <v>4</v>
      </c>
      <c r="AW30" s="32" t="s">
        <v>32</v>
      </c>
      <c r="BA30" s="32" t="s">
        <v>33</v>
      </c>
      <c r="BB30" s="32" t="s">
        <v>34</v>
      </c>
      <c r="BC30" s="32">
        <v>59</v>
      </c>
      <c r="BD30" s="32">
        <v>78</v>
      </c>
      <c r="BG30" s="32" t="s">
        <v>81</v>
      </c>
      <c r="BH30" s="32" t="s">
        <v>34</v>
      </c>
      <c r="BI30" s="32" t="s">
        <v>294</v>
      </c>
    </row>
    <row r="31" spans="1:61" x14ac:dyDescent="0.35">
      <c r="A31" s="4">
        <f t="shared" si="5"/>
        <v>31</v>
      </c>
      <c r="B31" s="4">
        <f t="shared" si="6"/>
        <v>30</v>
      </c>
      <c r="C31" s="12">
        <v>44044</v>
      </c>
      <c r="D31" t="s">
        <v>118</v>
      </c>
      <c r="E31" s="5" t="s">
        <v>54</v>
      </c>
      <c r="F31" t="s">
        <v>409</v>
      </c>
      <c r="G31" t="s">
        <v>329</v>
      </c>
      <c r="H31" s="21">
        <f>VLOOKUP(G31,lists!Z:AA,2,FALSE)</f>
        <v>8</v>
      </c>
      <c r="I31">
        <v>4</v>
      </c>
      <c r="J31" t="s">
        <v>32</v>
      </c>
      <c r="N31" t="s">
        <v>862</v>
      </c>
      <c r="O31" t="s">
        <v>34</v>
      </c>
      <c r="P31"/>
      <c r="Q31" t="s">
        <v>293</v>
      </c>
      <c r="R31" s="22"/>
      <c r="S31" s="22"/>
      <c r="T31" s="28"/>
      <c r="U31" s="3" t="str">
        <f t="shared" si="2"/>
        <v>Other</v>
      </c>
      <c r="V31" s="3" t="str">
        <f t="shared" si="3"/>
        <v>A</v>
      </c>
      <c r="W31" t="b">
        <f>VLOOKUP(J31,lists!$B$2:$C$3,2,FALSE)</f>
        <v>1</v>
      </c>
      <c r="X31" t="b">
        <f>VLOOKUP(U31,lists!$B:$C,2,FALSE)</f>
        <v>1</v>
      </c>
      <c r="Y31" t="b">
        <f>IF(AND(H31&gt;=FLAT!$L$1,'Raw - F'!H31&lt;=FLAT!$L$2),TRUE,FALSE)</f>
        <v>1</v>
      </c>
      <c r="Z31" t="b">
        <f>VLOOKUP(V31,lists!$B$7:$C$8,2,FALSE)</f>
        <v>1</v>
      </c>
      <c r="AA31" t="b">
        <f>VLOOKUP(IF(K31="","Open",SUBSTITUTE(K31,"/Nov","")),lists!$B$27:$D$29,2,FALSE)</f>
        <v>1</v>
      </c>
      <c r="AB31" t="b">
        <f>VLOOKUP(I31,lists!B:C,2,FALSE)</f>
        <v>1</v>
      </c>
      <c r="AC31" t="b">
        <f>VLOOKUP(E31,lists!$B$23:$D$25,2,FALSE)</f>
        <v>1</v>
      </c>
      <c r="AD31">
        <f t="shared" si="4"/>
        <v>1</v>
      </c>
      <c r="AP31" s="32">
        <v>43985</v>
      </c>
      <c r="AQ31" s="32" t="s">
        <v>47</v>
      </c>
      <c r="AR31" s="32" t="s">
        <v>48</v>
      </c>
      <c r="AS31" s="32" t="s">
        <v>30</v>
      </c>
      <c r="AT31" s="32" t="s">
        <v>39</v>
      </c>
      <c r="AU31" s="32">
        <v>5</v>
      </c>
      <c r="AV31" s="32">
        <v>5</v>
      </c>
      <c r="AW31" s="32" t="s">
        <v>32</v>
      </c>
      <c r="BA31" s="32" t="s">
        <v>43</v>
      </c>
      <c r="BB31" s="32" t="s">
        <v>34</v>
      </c>
      <c r="BC31" s="32">
        <v>56</v>
      </c>
      <c r="BD31" s="32">
        <v>75</v>
      </c>
      <c r="BG31" s="32" t="s">
        <v>43</v>
      </c>
      <c r="BH31" s="32" t="s">
        <v>34</v>
      </c>
      <c r="BI31" s="32" t="s">
        <v>296</v>
      </c>
    </row>
    <row r="32" spans="1:61" x14ac:dyDescent="0.35">
      <c r="A32" s="4">
        <f t="shared" si="5"/>
        <v>32</v>
      </c>
      <c r="B32" s="4">
        <f t="shared" si="6"/>
        <v>31</v>
      </c>
      <c r="C32" s="12">
        <v>44044</v>
      </c>
      <c r="D32" t="s">
        <v>118</v>
      </c>
      <c r="E32" s="5" t="s">
        <v>54</v>
      </c>
      <c r="F32" t="s">
        <v>410</v>
      </c>
      <c r="G32" t="s">
        <v>67</v>
      </c>
      <c r="H32" s="21">
        <f>VLOOKUP(G32,lists!Z:AA,2,FALSE)</f>
        <v>12</v>
      </c>
      <c r="I32">
        <v>1</v>
      </c>
      <c r="J32" t="s">
        <v>40</v>
      </c>
      <c r="N32" t="s">
        <v>862</v>
      </c>
      <c r="O32" t="s">
        <v>52</v>
      </c>
      <c r="P32"/>
      <c r="Q32">
        <v>0</v>
      </c>
      <c r="R32" s="22"/>
      <c r="S32" s="22"/>
      <c r="T32" s="28"/>
      <c r="U32" s="3" t="str">
        <f t="shared" si="2"/>
        <v>Other</v>
      </c>
      <c r="V32" s="3" t="str">
        <f t="shared" si="3"/>
        <v>F</v>
      </c>
      <c r="W32" t="b">
        <f>VLOOKUP(J32,lists!$B$2:$C$3,2,FALSE)</f>
        <v>1</v>
      </c>
      <c r="X32" t="b">
        <f>VLOOKUP(U32,lists!$B:$C,2,FALSE)</f>
        <v>1</v>
      </c>
      <c r="Y32" t="b">
        <f>IF(AND(H32&gt;=FLAT!$L$1,'Raw - F'!H32&lt;=FLAT!$L$2),TRUE,FALSE)</f>
        <v>1</v>
      </c>
      <c r="Z32" t="b">
        <f>VLOOKUP(V32,lists!$B$7:$C$8,2,FALSE)</f>
        <v>1</v>
      </c>
      <c r="AA32" t="b">
        <f>VLOOKUP(IF(K32="","Open",SUBSTITUTE(K32,"/Nov","")),lists!$B$27:$D$29,2,FALSE)</f>
        <v>1</v>
      </c>
      <c r="AB32" t="b">
        <f>VLOOKUP(I32,lists!B:C,2,FALSE)</f>
        <v>1</v>
      </c>
      <c r="AC32" t="b">
        <f>VLOOKUP(E32,lists!$B$23:$D$25,2,FALSE)</f>
        <v>1</v>
      </c>
      <c r="AD32">
        <f t="shared" si="4"/>
        <v>1</v>
      </c>
      <c r="AP32" s="32">
        <v>43985</v>
      </c>
      <c r="AQ32" s="32" t="s">
        <v>47</v>
      </c>
      <c r="AR32" s="32" t="s">
        <v>48</v>
      </c>
      <c r="AS32" s="32" t="s">
        <v>30</v>
      </c>
      <c r="AT32" s="32" t="s">
        <v>51</v>
      </c>
      <c r="AU32" s="32">
        <v>7</v>
      </c>
      <c r="AV32" s="32">
        <v>5</v>
      </c>
      <c r="AW32" s="32" t="s">
        <v>32</v>
      </c>
      <c r="BA32" s="32" t="s">
        <v>33</v>
      </c>
      <c r="BB32" s="32" t="s">
        <v>34</v>
      </c>
      <c r="BC32" s="32">
        <v>56</v>
      </c>
      <c r="BD32" s="32">
        <v>75</v>
      </c>
      <c r="BG32" s="32" t="s">
        <v>81</v>
      </c>
      <c r="BH32" s="32" t="s">
        <v>34</v>
      </c>
      <c r="BI32" s="32" t="s">
        <v>296</v>
      </c>
    </row>
    <row r="33" spans="1:61" x14ac:dyDescent="0.35">
      <c r="A33" s="4">
        <f t="shared" si="5"/>
        <v>33</v>
      </c>
      <c r="B33" s="4">
        <f t="shared" si="6"/>
        <v>32</v>
      </c>
      <c r="C33" s="12">
        <v>44044</v>
      </c>
      <c r="D33" t="s">
        <v>118</v>
      </c>
      <c r="E33" s="5" t="s">
        <v>54</v>
      </c>
      <c r="F33" t="s">
        <v>411</v>
      </c>
      <c r="G33" t="s">
        <v>333</v>
      </c>
      <c r="H33" s="21">
        <f>VLOOKUP(G33,lists!Z:AA,2,FALSE)</f>
        <v>7</v>
      </c>
      <c r="I33">
        <v>1</v>
      </c>
      <c r="J33" t="s">
        <v>40</v>
      </c>
      <c r="N33" t="s">
        <v>862</v>
      </c>
      <c r="O33" t="s">
        <v>34</v>
      </c>
      <c r="P33"/>
      <c r="Q33">
        <v>0</v>
      </c>
      <c r="R33" s="16"/>
      <c r="S33" s="23"/>
      <c r="T33" s="30"/>
      <c r="U33" s="3" t="str">
        <f t="shared" si="2"/>
        <v>Other</v>
      </c>
      <c r="V33" s="3" t="str">
        <f t="shared" si="3"/>
        <v>A</v>
      </c>
      <c r="W33" t="b">
        <f>VLOOKUP(J33,lists!$B$2:$C$3,2,FALSE)</f>
        <v>1</v>
      </c>
      <c r="X33" t="b">
        <f>VLOOKUP(U33,lists!$B:$C,2,FALSE)</f>
        <v>1</v>
      </c>
      <c r="Y33" t="b">
        <f>IF(AND(H33&gt;=FLAT!$L$1,'Raw - F'!H33&lt;=FLAT!$L$2),TRUE,FALSE)</f>
        <v>1</v>
      </c>
      <c r="Z33" t="b">
        <f>VLOOKUP(V33,lists!$B$7:$C$8,2,FALSE)</f>
        <v>1</v>
      </c>
      <c r="AA33" t="b">
        <f>VLOOKUP(IF(K33="","Open",SUBSTITUTE(K33,"/Nov","")),lists!$B$27:$D$29,2,FALSE)</f>
        <v>1</v>
      </c>
      <c r="AB33" t="b">
        <f>VLOOKUP(I33,lists!B:C,2,FALSE)</f>
        <v>1</v>
      </c>
      <c r="AC33" t="b">
        <f>VLOOKUP(E33,lists!$B$23:$D$25,2,FALSE)</f>
        <v>1</v>
      </c>
      <c r="AD33">
        <f t="shared" si="4"/>
        <v>1</v>
      </c>
      <c r="AP33" s="32">
        <v>43985</v>
      </c>
      <c r="AQ33" s="32" t="s">
        <v>47</v>
      </c>
      <c r="AR33" s="32" t="s">
        <v>48</v>
      </c>
      <c r="AS33" s="32" t="s">
        <v>115</v>
      </c>
      <c r="AT33" s="32" t="s">
        <v>45</v>
      </c>
      <c r="AU33" s="32">
        <v>10</v>
      </c>
      <c r="AV33" s="32">
        <v>5</v>
      </c>
      <c r="AW33" s="32" t="s">
        <v>40</v>
      </c>
      <c r="AX33" s="32" t="s">
        <v>50</v>
      </c>
      <c r="BA33" s="32" t="s">
        <v>46</v>
      </c>
      <c r="BB33" s="32" t="s">
        <v>52</v>
      </c>
      <c r="BC33" s="32">
        <v>0</v>
      </c>
      <c r="BD33" s="32">
        <v>0</v>
      </c>
      <c r="BG33" s="32" t="s">
        <v>81</v>
      </c>
      <c r="BH33" s="32" t="s">
        <v>52</v>
      </c>
      <c r="BI33" s="32" t="s">
        <v>91</v>
      </c>
    </row>
    <row r="34" spans="1:61" x14ac:dyDescent="0.35">
      <c r="A34" s="4">
        <f t="shared" si="5"/>
        <v>34</v>
      </c>
      <c r="B34" s="4">
        <f t="shared" si="6"/>
        <v>33</v>
      </c>
      <c r="C34" s="12">
        <v>44045</v>
      </c>
      <c r="D34" t="s">
        <v>185</v>
      </c>
      <c r="E34" s="5" t="s">
        <v>29</v>
      </c>
      <c r="F34" t="s">
        <v>412</v>
      </c>
      <c r="G34" t="s">
        <v>330</v>
      </c>
      <c r="H34" s="21">
        <f>VLOOKUP(G34,lists!Z:AA,2,FALSE)</f>
        <v>10</v>
      </c>
      <c r="I34">
        <v>2</v>
      </c>
      <c r="J34" t="s">
        <v>32</v>
      </c>
      <c r="N34" t="s">
        <v>862</v>
      </c>
      <c r="O34" t="s">
        <v>34</v>
      </c>
      <c r="P34"/>
      <c r="Q34" t="s">
        <v>301</v>
      </c>
      <c r="R34" s="22"/>
      <c r="S34" s="28"/>
      <c r="T34" s="24"/>
      <c r="U34" s="3" t="str">
        <f t="shared" si="2"/>
        <v>Other</v>
      </c>
      <c r="V34" s="3" t="str">
        <f t="shared" si="3"/>
        <v>A</v>
      </c>
      <c r="W34" t="b">
        <f>VLOOKUP(J34,lists!$B$2:$C$3,2,FALSE)</f>
        <v>1</v>
      </c>
      <c r="X34" t="b">
        <f>VLOOKUP(U34,lists!$B:$C,2,FALSE)</f>
        <v>1</v>
      </c>
      <c r="Y34" t="b">
        <f>IF(AND(H34&gt;=FLAT!$L$1,'Raw - F'!H34&lt;=FLAT!$L$2),TRUE,FALSE)</f>
        <v>1</v>
      </c>
      <c r="Z34" t="b">
        <f>VLOOKUP(V34,lists!$B$7:$C$8,2,FALSE)</f>
        <v>1</v>
      </c>
      <c r="AA34" t="b">
        <f>VLOOKUP(IF(K34="","Open",SUBSTITUTE(K34,"/Nov","")),lists!$B$27:$D$29,2,FALSE)</f>
        <v>1</v>
      </c>
      <c r="AB34" t="b">
        <f>VLOOKUP(I34,lists!B:C,2,FALSE)</f>
        <v>1</v>
      </c>
      <c r="AC34" t="b">
        <f>VLOOKUP(E34,lists!$B$23:$D$25,2,FALSE)</f>
        <v>1</v>
      </c>
      <c r="AD34">
        <f t="shared" si="4"/>
        <v>1</v>
      </c>
      <c r="AP34" s="32">
        <v>43985</v>
      </c>
      <c r="AQ34" s="32" t="s">
        <v>47</v>
      </c>
      <c r="AR34" s="32" t="s">
        <v>48</v>
      </c>
      <c r="AS34" s="32" t="s">
        <v>30</v>
      </c>
      <c r="AT34" s="32" t="s">
        <v>37</v>
      </c>
      <c r="AU34" s="32">
        <v>6</v>
      </c>
      <c r="AV34" s="32">
        <v>6</v>
      </c>
      <c r="AW34" s="32" t="s">
        <v>32</v>
      </c>
      <c r="BA34" s="32" t="s">
        <v>33</v>
      </c>
      <c r="BB34" s="32" t="s">
        <v>34</v>
      </c>
      <c r="BC34" s="32">
        <v>46</v>
      </c>
      <c r="BD34" s="32">
        <v>60</v>
      </c>
      <c r="BG34" s="32" t="s">
        <v>81</v>
      </c>
      <c r="BH34" s="32" t="s">
        <v>34</v>
      </c>
      <c r="BI34" s="32" t="s">
        <v>299</v>
      </c>
    </row>
    <row r="35" spans="1:61" x14ac:dyDescent="0.35">
      <c r="A35" s="4">
        <f t="shared" si="5"/>
        <v>35</v>
      </c>
      <c r="B35" s="4">
        <f t="shared" si="6"/>
        <v>34</v>
      </c>
      <c r="C35" s="12">
        <v>44045</v>
      </c>
      <c r="D35" t="s">
        <v>185</v>
      </c>
      <c r="E35" s="5" t="s">
        <v>29</v>
      </c>
      <c r="F35" t="s">
        <v>413</v>
      </c>
      <c r="G35" t="s">
        <v>67</v>
      </c>
      <c r="H35" s="21">
        <f>VLOOKUP(G35,lists!Z:AA,2,FALSE)</f>
        <v>12</v>
      </c>
      <c r="I35">
        <v>4</v>
      </c>
      <c r="J35" t="s">
        <v>32</v>
      </c>
      <c r="N35" t="s">
        <v>863</v>
      </c>
      <c r="O35" t="s">
        <v>34</v>
      </c>
      <c r="P35"/>
      <c r="Q35" t="s">
        <v>308</v>
      </c>
      <c r="R35" s="16"/>
      <c r="S35" s="25"/>
      <c r="T35" s="25"/>
      <c r="U35" s="3" t="str">
        <f t="shared" si="2"/>
        <v>3YO</v>
      </c>
      <c r="V35" s="3" t="str">
        <f t="shared" si="3"/>
        <v>A</v>
      </c>
      <c r="W35" t="b">
        <f>VLOOKUP(J35,lists!$B$2:$C$3,2,FALSE)</f>
        <v>1</v>
      </c>
      <c r="X35" t="b">
        <f>VLOOKUP(U35,lists!$B:$C,2,FALSE)</f>
        <v>1</v>
      </c>
      <c r="Y35" t="b">
        <f>IF(AND(H35&gt;=FLAT!$L$1,'Raw - F'!H35&lt;=FLAT!$L$2),TRUE,FALSE)</f>
        <v>1</v>
      </c>
      <c r="Z35" t="b">
        <f>VLOOKUP(V35,lists!$B$7:$C$8,2,FALSE)</f>
        <v>1</v>
      </c>
      <c r="AA35" t="b">
        <f>VLOOKUP(IF(K35="","Open",SUBSTITUTE(K35,"/Nov","")),lists!$B$27:$D$29,2,FALSE)</f>
        <v>1</v>
      </c>
      <c r="AB35" t="b">
        <f>VLOOKUP(I35,lists!B:C,2,FALSE)</f>
        <v>1</v>
      </c>
      <c r="AC35" t="b">
        <f>VLOOKUP(E35,lists!$B$23:$D$25,2,FALSE)</f>
        <v>1</v>
      </c>
      <c r="AD35">
        <f t="shared" si="4"/>
        <v>1</v>
      </c>
      <c r="AP35" s="32">
        <v>43985</v>
      </c>
      <c r="AQ35" s="32" t="s">
        <v>47</v>
      </c>
      <c r="AR35" s="32" t="s">
        <v>48</v>
      </c>
      <c r="AS35" s="32" t="s">
        <v>30</v>
      </c>
      <c r="AT35" s="32" t="s">
        <v>36</v>
      </c>
      <c r="AU35" s="32">
        <v>8</v>
      </c>
      <c r="AV35" s="32">
        <v>6</v>
      </c>
      <c r="AW35" s="32" t="s">
        <v>32</v>
      </c>
      <c r="BA35" s="32" t="s">
        <v>33</v>
      </c>
      <c r="BB35" s="32" t="s">
        <v>34</v>
      </c>
      <c r="BC35" s="32">
        <v>46</v>
      </c>
      <c r="BD35" s="32">
        <v>65</v>
      </c>
      <c r="BG35" s="32" t="s">
        <v>81</v>
      </c>
      <c r="BH35" s="32" t="s">
        <v>34</v>
      </c>
      <c r="BI35" s="32" t="s">
        <v>297</v>
      </c>
    </row>
    <row r="36" spans="1:61" x14ac:dyDescent="0.35">
      <c r="A36" s="4">
        <f t="shared" si="5"/>
        <v>36</v>
      </c>
      <c r="B36" s="4">
        <f t="shared" si="6"/>
        <v>35</v>
      </c>
      <c r="C36" s="12">
        <v>44045</v>
      </c>
      <c r="D36" t="s">
        <v>185</v>
      </c>
      <c r="E36" s="5" t="s">
        <v>29</v>
      </c>
      <c r="F36" t="s">
        <v>414</v>
      </c>
      <c r="G36" t="s">
        <v>327</v>
      </c>
      <c r="H36" s="21">
        <f>VLOOKUP(G36,lists!Z:AA,2,FALSE)</f>
        <v>5</v>
      </c>
      <c r="I36">
        <v>5</v>
      </c>
      <c r="J36" t="s">
        <v>32</v>
      </c>
      <c r="N36" t="s">
        <v>863</v>
      </c>
      <c r="O36" t="s">
        <v>34</v>
      </c>
      <c r="P36"/>
      <c r="Q36" t="s">
        <v>296</v>
      </c>
      <c r="R36" s="22"/>
      <c r="S36" s="24"/>
      <c r="T36" s="24"/>
      <c r="U36" s="3" t="str">
        <f t="shared" si="2"/>
        <v>3YO</v>
      </c>
      <c r="V36" s="3" t="str">
        <f t="shared" si="3"/>
        <v>A</v>
      </c>
      <c r="W36" t="b">
        <f>VLOOKUP(J36,lists!$B$2:$C$3,2,FALSE)</f>
        <v>1</v>
      </c>
      <c r="X36" t="b">
        <f>VLOOKUP(U36,lists!$B:$C,2,FALSE)</f>
        <v>1</v>
      </c>
      <c r="Y36" t="b">
        <f>IF(AND(H36&gt;=FLAT!$L$1,'Raw - F'!H36&lt;=FLAT!$L$2),TRUE,FALSE)</f>
        <v>1</v>
      </c>
      <c r="Z36" t="b">
        <f>VLOOKUP(V36,lists!$B$7:$C$8,2,FALSE)</f>
        <v>1</v>
      </c>
      <c r="AA36" t="b">
        <f>VLOOKUP(IF(K36="","Open",SUBSTITUTE(K36,"/Nov","")),lists!$B$27:$D$29,2,FALSE)</f>
        <v>1</v>
      </c>
      <c r="AB36" t="b">
        <f>VLOOKUP(I36,lists!B:C,2,FALSE)</f>
        <v>1</v>
      </c>
      <c r="AC36" t="b">
        <f>VLOOKUP(E36,lists!$B$23:$D$25,2,FALSE)</f>
        <v>1</v>
      </c>
      <c r="AD36">
        <f t="shared" si="4"/>
        <v>1</v>
      </c>
      <c r="AP36" s="32">
        <v>43985</v>
      </c>
      <c r="AQ36" s="32" t="s">
        <v>57</v>
      </c>
      <c r="AR36" s="32" t="s">
        <v>54</v>
      </c>
      <c r="AS36" s="32" t="s">
        <v>30</v>
      </c>
      <c r="AT36" s="32" t="s">
        <v>36</v>
      </c>
      <c r="AU36" s="32">
        <v>8</v>
      </c>
      <c r="AV36" s="32">
        <v>4</v>
      </c>
      <c r="AW36" s="32" t="s">
        <v>32</v>
      </c>
      <c r="BA36" s="32" t="s">
        <v>33</v>
      </c>
      <c r="BB36" s="32" t="s">
        <v>34</v>
      </c>
      <c r="BC36" s="32">
        <v>63</v>
      </c>
      <c r="BD36" s="32">
        <v>82</v>
      </c>
      <c r="BG36" s="32" t="s">
        <v>81</v>
      </c>
      <c r="BH36" s="32" t="s">
        <v>34</v>
      </c>
      <c r="BI36" s="32" t="s">
        <v>302</v>
      </c>
    </row>
    <row r="37" spans="1:61" x14ac:dyDescent="0.35">
      <c r="A37" s="4">
        <f t="shared" si="5"/>
        <v>37</v>
      </c>
      <c r="B37" s="4">
        <f t="shared" si="6"/>
        <v>36</v>
      </c>
      <c r="C37" s="12">
        <v>44045</v>
      </c>
      <c r="D37" t="s">
        <v>185</v>
      </c>
      <c r="E37" s="5" t="s">
        <v>29</v>
      </c>
      <c r="F37" t="s">
        <v>415</v>
      </c>
      <c r="G37" t="s">
        <v>328</v>
      </c>
      <c r="H37" s="21">
        <f>VLOOKUP(G37,lists!Z:AA,2,FALSE)</f>
        <v>6</v>
      </c>
      <c r="I37">
        <v>3</v>
      </c>
      <c r="J37" t="s">
        <v>40</v>
      </c>
      <c r="N37" t="s">
        <v>862</v>
      </c>
      <c r="O37" t="s">
        <v>34</v>
      </c>
      <c r="P37"/>
      <c r="Q37">
        <v>0</v>
      </c>
      <c r="R37" s="22"/>
      <c r="S37" s="24"/>
      <c r="T37" s="24"/>
      <c r="U37" s="3" t="str">
        <f t="shared" si="2"/>
        <v>Other</v>
      </c>
      <c r="V37" s="3" t="str">
        <f t="shared" si="3"/>
        <v>A</v>
      </c>
      <c r="W37" t="b">
        <f>VLOOKUP(J37,lists!$B$2:$C$3,2,FALSE)</f>
        <v>1</v>
      </c>
      <c r="X37" t="b">
        <f>VLOOKUP(U37,lists!$B:$C,2,FALSE)</f>
        <v>1</v>
      </c>
      <c r="Y37" t="b">
        <f>IF(AND(H37&gt;=FLAT!$L$1,'Raw - F'!H37&lt;=FLAT!$L$2),TRUE,FALSE)</f>
        <v>1</v>
      </c>
      <c r="Z37" t="b">
        <f>VLOOKUP(V37,lists!$B$7:$C$8,2,FALSE)</f>
        <v>1</v>
      </c>
      <c r="AA37" t="b">
        <f>VLOOKUP(IF(K37="","Open",SUBSTITUTE(K37,"/Nov","")),lists!$B$27:$D$29,2,FALSE)</f>
        <v>1</v>
      </c>
      <c r="AB37" t="b">
        <f>VLOOKUP(I37,lists!B:C,2,FALSE)</f>
        <v>1</v>
      </c>
      <c r="AC37" t="b">
        <f>VLOOKUP(E37,lists!$B$23:$D$25,2,FALSE)</f>
        <v>1</v>
      </c>
      <c r="AD37">
        <f t="shared" si="4"/>
        <v>1</v>
      </c>
      <c r="AP37" s="32">
        <v>43985</v>
      </c>
      <c r="AQ37" s="32" t="s">
        <v>57</v>
      </c>
      <c r="AR37" s="32" t="s">
        <v>54</v>
      </c>
      <c r="AS37" s="32" t="s">
        <v>30</v>
      </c>
      <c r="AT37" s="32" t="s">
        <v>45</v>
      </c>
      <c r="AU37" s="32">
        <v>10</v>
      </c>
      <c r="AV37" s="32">
        <v>4</v>
      </c>
      <c r="AW37" s="32" t="s">
        <v>32</v>
      </c>
      <c r="BA37" s="32" t="s">
        <v>43</v>
      </c>
      <c r="BB37" s="32" t="s">
        <v>34</v>
      </c>
      <c r="BC37" s="32">
        <v>66</v>
      </c>
      <c r="BD37" s="32">
        <v>85</v>
      </c>
      <c r="BG37" s="32" t="s">
        <v>43</v>
      </c>
      <c r="BH37" s="32" t="s">
        <v>34</v>
      </c>
      <c r="BI37" s="32" t="s">
        <v>293</v>
      </c>
    </row>
    <row r="38" spans="1:61" x14ac:dyDescent="0.35">
      <c r="A38" s="4">
        <f t="shared" si="5"/>
        <v>38</v>
      </c>
      <c r="B38" s="4">
        <f t="shared" si="6"/>
        <v>37</v>
      </c>
      <c r="C38" s="12">
        <v>44045</v>
      </c>
      <c r="D38" t="s">
        <v>185</v>
      </c>
      <c r="E38" s="5" t="s">
        <v>29</v>
      </c>
      <c r="F38" t="s">
        <v>416</v>
      </c>
      <c r="G38" t="s">
        <v>333</v>
      </c>
      <c r="H38" s="21">
        <f>VLOOKUP(G38,lists!Z:AA,2,FALSE)</f>
        <v>7</v>
      </c>
      <c r="I38">
        <v>5</v>
      </c>
      <c r="J38" t="s">
        <v>40</v>
      </c>
      <c r="K38" t="s">
        <v>50</v>
      </c>
      <c r="L38" t="s">
        <v>56</v>
      </c>
      <c r="N38" t="s">
        <v>861</v>
      </c>
      <c r="O38" t="s">
        <v>52</v>
      </c>
      <c r="P38" s="36">
        <v>33000</v>
      </c>
      <c r="Q38">
        <v>0</v>
      </c>
      <c r="R38" s="22"/>
      <c r="S38" s="24"/>
      <c r="T38" s="24"/>
      <c r="U38" s="3" t="str">
        <f t="shared" si="2"/>
        <v>2YO</v>
      </c>
      <c r="V38" s="3" t="str">
        <f t="shared" si="3"/>
        <v>F</v>
      </c>
      <c r="W38" t="b">
        <f>VLOOKUP(J38,lists!$B$2:$C$3,2,FALSE)</f>
        <v>1</v>
      </c>
      <c r="X38" t="b">
        <f>VLOOKUP(U38,lists!$B:$C,2,FALSE)</f>
        <v>1</v>
      </c>
      <c r="Y38" t="b">
        <f>IF(AND(H38&gt;=FLAT!$L$1,'Raw - F'!H38&lt;=FLAT!$L$2),TRUE,FALSE)</f>
        <v>1</v>
      </c>
      <c r="Z38" t="b">
        <f>VLOOKUP(V38,lists!$B$7:$C$8,2,FALSE)</f>
        <v>1</v>
      </c>
      <c r="AA38" t="b">
        <f>VLOOKUP(IF(K38="","Open",SUBSTITUTE(K38,"/Nov","")),lists!$B$27:$D$29,2,FALSE)</f>
        <v>1</v>
      </c>
      <c r="AB38" t="b">
        <f>VLOOKUP(I38,lists!B:C,2,FALSE)</f>
        <v>1</v>
      </c>
      <c r="AC38" t="b">
        <f>VLOOKUP(E38,lists!$B$23:$D$25,2,FALSE)</f>
        <v>1</v>
      </c>
      <c r="AD38">
        <f t="shared" si="4"/>
        <v>1</v>
      </c>
      <c r="AP38" s="32">
        <v>43985</v>
      </c>
      <c r="AQ38" s="32" t="s">
        <v>57</v>
      </c>
      <c r="AR38" s="32" t="s">
        <v>54</v>
      </c>
      <c r="AS38" s="32" t="s">
        <v>53</v>
      </c>
      <c r="AT38" s="32" t="s">
        <v>39</v>
      </c>
      <c r="AU38" s="32">
        <v>5</v>
      </c>
      <c r="AV38" s="32">
        <v>5</v>
      </c>
      <c r="AW38" s="32" t="s">
        <v>40</v>
      </c>
      <c r="AX38" s="32" t="s">
        <v>50</v>
      </c>
      <c r="AY38" s="32" t="s">
        <v>56</v>
      </c>
      <c r="BA38" s="32" t="s">
        <v>42</v>
      </c>
      <c r="BB38" s="32" t="s">
        <v>34</v>
      </c>
      <c r="BC38" s="32">
        <v>0</v>
      </c>
      <c r="BD38" s="32">
        <v>0</v>
      </c>
      <c r="BG38" s="32" t="s">
        <v>42</v>
      </c>
      <c r="BH38" s="32" t="s">
        <v>34</v>
      </c>
      <c r="BI38" s="32" t="s">
        <v>91</v>
      </c>
    </row>
    <row r="39" spans="1:61" x14ac:dyDescent="0.35">
      <c r="A39" s="4">
        <f t="shared" si="5"/>
        <v>39</v>
      </c>
      <c r="B39" s="4">
        <f t="shared" si="6"/>
        <v>38</v>
      </c>
      <c r="C39" s="12">
        <v>44045</v>
      </c>
      <c r="D39" t="s">
        <v>185</v>
      </c>
      <c r="E39" s="5" t="s">
        <v>29</v>
      </c>
      <c r="F39" t="s">
        <v>417</v>
      </c>
      <c r="G39" t="s">
        <v>330</v>
      </c>
      <c r="H39" s="21">
        <f>VLOOKUP(G39,lists!Z:AA,2,FALSE)</f>
        <v>10</v>
      </c>
      <c r="I39">
        <v>5</v>
      </c>
      <c r="J39" t="s">
        <v>40</v>
      </c>
      <c r="K39" t="s">
        <v>50</v>
      </c>
      <c r="N39" t="s">
        <v>862</v>
      </c>
      <c r="O39" t="s">
        <v>52</v>
      </c>
      <c r="P39"/>
      <c r="Q39">
        <v>0</v>
      </c>
      <c r="R39" s="22"/>
      <c r="S39" s="24"/>
      <c r="T39" s="24"/>
      <c r="U39" s="3" t="str">
        <f t="shared" si="2"/>
        <v>Other</v>
      </c>
      <c r="V39" s="3" t="str">
        <f t="shared" si="3"/>
        <v>F</v>
      </c>
      <c r="W39" t="b">
        <f>VLOOKUP(J39,lists!$B$2:$C$3,2,FALSE)</f>
        <v>1</v>
      </c>
      <c r="X39" t="b">
        <f>VLOOKUP(U39,lists!$B:$C,2,FALSE)</f>
        <v>1</v>
      </c>
      <c r="Y39" t="b">
        <f>IF(AND(H39&gt;=FLAT!$L$1,'Raw - F'!H39&lt;=FLAT!$L$2),TRUE,FALSE)</f>
        <v>1</v>
      </c>
      <c r="Z39" t="b">
        <f>VLOOKUP(V39,lists!$B$7:$C$8,2,FALSE)</f>
        <v>1</v>
      </c>
      <c r="AA39" t="b">
        <f>VLOOKUP(IF(K39="","Open",SUBSTITUTE(K39,"/Nov","")),lists!$B$27:$D$29,2,FALSE)</f>
        <v>1</v>
      </c>
      <c r="AB39" t="b">
        <f>VLOOKUP(I39,lists!B:C,2,FALSE)</f>
        <v>1</v>
      </c>
      <c r="AC39" t="b">
        <f>VLOOKUP(E39,lists!$B$23:$D$25,2,FALSE)</f>
        <v>1</v>
      </c>
      <c r="AD39">
        <f t="shared" si="4"/>
        <v>1</v>
      </c>
      <c r="AP39" s="32">
        <v>43985</v>
      </c>
      <c r="AQ39" s="32" t="s">
        <v>57</v>
      </c>
      <c r="AR39" s="32" t="s">
        <v>54</v>
      </c>
      <c r="AS39" s="32" t="s">
        <v>30</v>
      </c>
      <c r="AT39" s="32" t="s">
        <v>51</v>
      </c>
      <c r="AU39" s="32">
        <v>7</v>
      </c>
      <c r="AV39" s="32">
        <v>5</v>
      </c>
      <c r="AW39" s="32" t="s">
        <v>32</v>
      </c>
      <c r="BA39" s="32" t="s">
        <v>43</v>
      </c>
      <c r="BB39" s="32" t="s">
        <v>34</v>
      </c>
      <c r="BC39" s="32">
        <v>51</v>
      </c>
      <c r="BD39" s="32">
        <v>70</v>
      </c>
      <c r="BG39" s="32" t="s">
        <v>43</v>
      </c>
      <c r="BH39" s="32" t="s">
        <v>34</v>
      </c>
      <c r="BI39" s="32" t="s">
        <v>303</v>
      </c>
    </row>
    <row r="40" spans="1:61" x14ac:dyDescent="0.35">
      <c r="A40" s="4">
        <f t="shared" si="5"/>
        <v>40</v>
      </c>
      <c r="B40" s="4">
        <f t="shared" si="6"/>
        <v>39</v>
      </c>
      <c r="C40" s="12">
        <v>44045</v>
      </c>
      <c r="D40" t="s">
        <v>185</v>
      </c>
      <c r="E40" s="5" t="s">
        <v>29</v>
      </c>
      <c r="F40" t="s">
        <v>418</v>
      </c>
      <c r="G40" t="s">
        <v>328</v>
      </c>
      <c r="H40" s="21">
        <f>VLOOKUP(G40,lists!Z:AA,2,FALSE)</f>
        <v>6</v>
      </c>
      <c r="I40">
        <v>5</v>
      </c>
      <c r="J40" t="s">
        <v>32</v>
      </c>
      <c r="N40" t="s">
        <v>862</v>
      </c>
      <c r="O40" t="s">
        <v>52</v>
      </c>
      <c r="P40"/>
      <c r="Q40" t="s">
        <v>303</v>
      </c>
      <c r="R40" s="22"/>
      <c r="S40" s="22"/>
      <c r="T40" s="28"/>
      <c r="U40" s="3" t="str">
        <f t="shared" si="2"/>
        <v>Other</v>
      </c>
      <c r="V40" s="3" t="str">
        <f t="shared" si="3"/>
        <v>F</v>
      </c>
      <c r="W40" t="b">
        <f>VLOOKUP(J40,lists!$B$2:$C$3,2,FALSE)</f>
        <v>1</v>
      </c>
      <c r="X40" t="b">
        <f>VLOOKUP(U40,lists!$B:$C,2,FALSE)</f>
        <v>1</v>
      </c>
      <c r="Y40" t="b">
        <f>IF(AND(H40&gt;=FLAT!$L$1,'Raw - F'!H40&lt;=FLAT!$L$2),TRUE,FALSE)</f>
        <v>1</v>
      </c>
      <c r="Z40" t="b">
        <f>VLOOKUP(V40,lists!$B$7:$C$8,2,FALSE)</f>
        <v>1</v>
      </c>
      <c r="AA40" t="b">
        <f>VLOOKUP(IF(K40="","Open",SUBSTITUTE(K40,"/Nov","")),lists!$B$27:$D$29,2,FALSE)</f>
        <v>1</v>
      </c>
      <c r="AB40" t="b">
        <f>VLOOKUP(I40,lists!B:C,2,FALSE)</f>
        <v>1</v>
      </c>
      <c r="AC40" t="b">
        <f>VLOOKUP(E40,lists!$B$23:$D$25,2,FALSE)</f>
        <v>1</v>
      </c>
      <c r="AD40">
        <f t="shared" si="4"/>
        <v>1</v>
      </c>
      <c r="AP40" s="32">
        <v>43985</v>
      </c>
      <c r="AQ40" s="32" t="s">
        <v>57</v>
      </c>
      <c r="AR40" s="32" t="s">
        <v>54</v>
      </c>
      <c r="AS40" s="32" t="s">
        <v>49</v>
      </c>
      <c r="AT40" s="32" t="s">
        <v>51</v>
      </c>
      <c r="AU40" s="32">
        <v>7</v>
      </c>
      <c r="AV40" s="32">
        <v>5</v>
      </c>
      <c r="AW40" s="32" t="s">
        <v>40</v>
      </c>
      <c r="AX40" s="32" t="s">
        <v>50</v>
      </c>
      <c r="BA40" s="32" t="s">
        <v>43</v>
      </c>
      <c r="BB40" s="32" t="s">
        <v>34</v>
      </c>
      <c r="BC40" s="32">
        <v>0</v>
      </c>
      <c r="BD40" s="32">
        <v>0</v>
      </c>
      <c r="BG40" s="32" t="s">
        <v>43</v>
      </c>
      <c r="BH40" s="32" t="s">
        <v>34</v>
      </c>
      <c r="BI40" s="32" t="s">
        <v>91</v>
      </c>
    </row>
    <row r="41" spans="1:61" x14ac:dyDescent="0.35">
      <c r="A41" s="4">
        <f t="shared" si="5"/>
        <v>41</v>
      </c>
      <c r="B41" s="4">
        <f t="shared" si="6"/>
        <v>40</v>
      </c>
      <c r="C41" s="12">
        <v>44045</v>
      </c>
      <c r="D41" t="s">
        <v>185</v>
      </c>
      <c r="E41" s="5" t="s">
        <v>29</v>
      </c>
      <c r="F41" t="s">
        <v>351</v>
      </c>
      <c r="G41" t="s">
        <v>333</v>
      </c>
      <c r="H41" s="21">
        <f>VLOOKUP(G41,lists!Z:AA,2,FALSE)</f>
        <v>7</v>
      </c>
      <c r="I41">
        <v>5</v>
      </c>
      <c r="J41" t="s">
        <v>32</v>
      </c>
      <c r="N41" t="s">
        <v>864</v>
      </c>
      <c r="O41" t="s">
        <v>34</v>
      </c>
      <c r="P41"/>
      <c r="Q41" t="s">
        <v>303</v>
      </c>
      <c r="R41" s="22"/>
      <c r="S41" s="28"/>
      <c r="T41" s="24"/>
      <c r="U41" s="3" t="str">
        <f t="shared" si="2"/>
        <v>Other</v>
      </c>
      <c r="V41" s="3" t="str">
        <f t="shared" si="3"/>
        <v>A</v>
      </c>
      <c r="W41" t="b">
        <f>VLOOKUP(J41,lists!$B$2:$C$3,2,FALSE)</f>
        <v>1</v>
      </c>
      <c r="X41" t="b">
        <f>VLOOKUP(U41,lists!$B:$C,2,FALSE)</f>
        <v>1</v>
      </c>
      <c r="Y41" t="b">
        <f>IF(AND(H41&gt;=FLAT!$L$1,'Raw - F'!H41&lt;=FLAT!$L$2),TRUE,FALSE)</f>
        <v>1</v>
      </c>
      <c r="Z41" t="b">
        <f>VLOOKUP(V41,lists!$B$7:$C$8,2,FALSE)</f>
        <v>1</v>
      </c>
      <c r="AA41" t="b">
        <f>VLOOKUP(IF(K41="","Open",SUBSTITUTE(K41,"/Nov","")),lists!$B$27:$D$29,2,FALSE)</f>
        <v>1</v>
      </c>
      <c r="AB41" t="b">
        <f>VLOOKUP(I41,lists!B:C,2,FALSE)</f>
        <v>1</v>
      </c>
      <c r="AC41" t="b">
        <f>VLOOKUP(E41,lists!$B$23:$D$25,2,FALSE)</f>
        <v>1</v>
      </c>
      <c r="AD41">
        <f t="shared" si="4"/>
        <v>1</v>
      </c>
      <c r="AP41" s="32">
        <v>43985</v>
      </c>
      <c r="AQ41" s="32" t="s">
        <v>57</v>
      </c>
      <c r="AR41" s="32" t="s">
        <v>54</v>
      </c>
      <c r="AS41" s="32" t="s">
        <v>30</v>
      </c>
      <c r="AT41" s="32" t="s">
        <v>51</v>
      </c>
      <c r="AU41" s="32">
        <v>7</v>
      </c>
      <c r="AV41" s="32">
        <v>5</v>
      </c>
      <c r="AW41" s="32" t="s">
        <v>32</v>
      </c>
      <c r="BA41" s="32" t="s">
        <v>33</v>
      </c>
      <c r="BB41" s="32" t="s">
        <v>34</v>
      </c>
      <c r="BC41" s="32">
        <v>56</v>
      </c>
      <c r="BD41" s="32">
        <v>75</v>
      </c>
      <c r="BG41" s="32" t="s">
        <v>81</v>
      </c>
      <c r="BH41" s="32" t="s">
        <v>34</v>
      </c>
      <c r="BI41" s="32" t="s">
        <v>296</v>
      </c>
    </row>
    <row r="42" spans="1:61" x14ac:dyDescent="0.35">
      <c r="A42" s="4">
        <f t="shared" si="5"/>
        <v>42</v>
      </c>
      <c r="B42" s="4">
        <f t="shared" si="6"/>
        <v>41</v>
      </c>
      <c r="C42" s="12">
        <v>44045</v>
      </c>
      <c r="D42" t="s">
        <v>166</v>
      </c>
      <c r="E42" s="5" t="s">
        <v>54</v>
      </c>
      <c r="F42" t="s">
        <v>419</v>
      </c>
      <c r="G42" t="s">
        <v>67</v>
      </c>
      <c r="H42" s="21">
        <f>VLOOKUP(G42,lists!Z:AA,2,FALSE)</f>
        <v>12</v>
      </c>
      <c r="I42">
        <v>4</v>
      </c>
      <c r="J42" t="s">
        <v>32</v>
      </c>
      <c r="N42" t="s">
        <v>862</v>
      </c>
      <c r="O42" t="s">
        <v>34</v>
      </c>
      <c r="P42"/>
      <c r="Q42" t="s">
        <v>308</v>
      </c>
      <c r="R42" s="22"/>
      <c r="S42" s="24"/>
      <c r="T42" s="24"/>
      <c r="U42" s="3" t="str">
        <f t="shared" si="2"/>
        <v>Other</v>
      </c>
      <c r="V42" s="3" t="str">
        <f t="shared" si="3"/>
        <v>A</v>
      </c>
      <c r="W42" t="b">
        <f>VLOOKUP(J42,lists!$B$2:$C$3,2,FALSE)</f>
        <v>1</v>
      </c>
      <c r="X42" t="b">
        <f>VLOOKUP(U42,lists!$B:$C,2,FALSE)</f>
        <v>1</v>
      </c>
      <c r="Y42" t="b">
        <f>IF(AND(H42&gt;=FLAT!$L$1,'Raw - F'!H42&lt;=FLAT!$L$2),TRUE,FALSE)</f>
        <v>1</v>
      </c>
      <c r="Z42" t="b">
        <f>VLOOKUP(V42,lists!$B$7:$C$8,2,FALSE)</f>
        <v>1</v>
      </c>
      <c r="AA42" t="b">
        <f>VLOOKUP(IF(K42="","Open",SUBSTITUTE(K42,"/Nov","")),lists!$B$27:$D$29,2,FALSE)</f>
        <v>1</v>
      </c>
      <c r="AB42" t="b">
        <f>VLOOKUP(I42,lists!B:C,2,FALSE)</f>
        <v>1</v>
      </c>
      <c r="AC42" t="b">
        <f>VLOOKUP(E42,lists!$B$23:$D$25,2,FALSE)</f>
        <v>1</v>
      </c>
      <c r="AD42">
        <f t="shared" si="4"/>
        <v>1</v>
      </c>
      <c r="AP42" s="32">
        <v>43985</v>
      </c>
      <c r="AQ42" s="32" t="s">
        <v>57</v>
      </c>
      <c r="AR42" s="32" t="s">
        <v>54</v>
      </c>
      <c r="AS42" s="32" t="s">
        <v>30</v>
      </c>
      <c r="AT42" s="32" t="s">
        <v>51</v>
      </c>
      <c r="AU42" s="32">
        <v>7</v>
      </c>
      <c r="AV42" s="32">
        <v>5</v>
      </c>
      <c r="AW42" s="32" t="s">
        <v>32</v>
      </c>
      <c r="BA42" s="32" t="s">
        <v>33</v>
      </c>
      <c r="BB42" s="32" t="s">
        <v>34</v>
      </c>
      <c r="BC42" s="32">
        <v>49</v>
      </c>
      <c r="BD42" s="32">
        <v>68</v>
      </c>
      <c r="BG42" s="32" t="s">
        <v>81</v>
      </c>
      <c r="BH42" s="32" t="s">
        <v>34</v>
      </c>
      <c r="BI42" s="32" t="s">
        <v>295</v>
      </c>
    </row>
    <row r="43" spans="1:61" x14ac:dyDescent="0.35">
      <c r="A43" s="4">
        <f t="shared" si="5"/>
        <v>43</v>
      </c>
      <c r="B43" s="4">
        <f t="shared" si="6"/>
        <v>42</v>
      </c>
      <c r="C43" s="12">
        <v>44045</v>
      </c>
      <c r="D43" t="s">
        <v>166</v>
      </c>
      <c r="E43" s="5" t="s">
        <v>54</v>
      </c>
      <c r="F43" t="s">
        <v>420</v>
      </c>
      <c r="G43" t="s">
        <v>333</v>
      </c>
      <c r="H43" s="21">
        <f>VLOOKUP(G43,lists!Z:AA,2,FALSE)</f>
        <v>7</v>
      </c>
      <c r="I43">
        <v>5</v>
      </c>
      <c r="J43" t="s">
        <v>40</v>
      </c>
      <c r="K43" t="s">
        <v>50</v>
      </c>
      <c r="N43" t="s">
        <v>861</v>
      </c>
      <c r="O43" t="s">
        <v>34</v>
      </c>
      <c r="P43"/>
      <c r="Q43">
        <v>0</v>
      </c>
      <c r="R43" s="22"/>
      <c r="S43" s="24"/>
      <c r="T43" s="24"/>
      <c r="U43" s="3" t="str">
        <f t="shared" si="2"/>
        <v>2YO</v>
      </c>
      <c r="V43" s="3" t="str">
        <f t="shared" si="3"/>
        <v>A</v>
      </c>
      <c r="W43" t="b">
        <f>VLOOKUP(J43,lists!$B$2:$C$3,2,FALSE)</f>
        <v>1</v>
      </c>
      <c r="X43" t="b">
        <f>VLOOKUP(U43,lists!$B:$C,2,FALSE)</f>
        <v>1</v>
      </c>
      <c r="Y43" t="b">
        <f>IF(AND(H43&gt;=FLAT!$L$1,'Raw - F'!H43&lt;=FLAT!$L$2),TRUE,FALSE)</f>
        <v>1</v>
      </c>
      <c r="Z43" t="b">
        <f>VLOOKUP(V43,lists!$B$7:$C$8,2,FALSE)</f>
        <v>1</v>
      </c>
      <c r="AA43" t="b">
        <f>VLOOKUP(IF(K43="","Open",SUBSTITUTE(K43,"/Nov","")),lists!$B$27:$D$29,2,FALSE)</f>
        <v>1</v>
      </c>
      <c r="AB43" t="b">
        <f>VLOOKUP(I43,lists!B:C,2,FALSE)</f>
        <v>1</v>
      </c>
      <c r="AC43" t="b">
        <f>VLOOKUP(E43,lists!$B$23:$D$25,2,FALSE)</f>
        <v>1</v>
      </c>
      <c r="AD43">
        <f t="shared" si="4"/>
        <v>1</v>
      </c>
      <c r="AP43" s="32">
        <v>43985</v>
      </c>
      <c r="AQ43" s="32" t="s">
        <v>57</v>
      </c>
      <c r="AR43" s="32" t="s">
        <v>54</v>
      </c>
      <c r="AS43" s="32" t="s">
        <v>38</v>
      </c>
      <c r="AT43" s="32" t="s">
        <v>36</v>
      </c>
      <c r="AU43" s="32">
        <v>8</v>
      </c>
      <c r="AV43" s="32">
        <v>5</v>
      </c>
      <c r="AW43" s="32" t="s">
        <v>40</v>
      </c>
      <c r="AX43" s="32" t="s">
        <v>41</v>
      </c>
      <c r="AY43" s="32" t="s">
        <v>60</v>
      </c>
      <c r="BA43" s="32">
        <v>345</v>
      </c>
      <c r="BB43" s="32" t="s">
        <v>52</v>
      </c>
      <c r="BC43" s="32">
        <v>0</v>
      </c>
      <c r="BD43" s="32">
        <v>0</v>
      </c>
      <c r="BG43" s="32" t="s">
        <v>81</v>
      </c>
      <c r="BH43" s="32" t="s">
        <v>52</v>
      </c>
      <c r="BI43" s="32" t="s">
        <v>91</v>
      </c>
    </row>
    <row r="44" spans="1:61" x14ac:dyDescent="0.35">
      <c r="A44" s="4">
        <f t="shared" si="5"/>
        <v>44</v>
      </c>
      <c r="B44" s="4">
        <f t="shared" si="6"/>
        <v>43</v>
      </c>
      <c r="C44" s="12">
        <v>44045</v>
      </c>
      <c r="D44" t="s">
        <v>166</v>
      </c>
      <c r="E44" s="5" t="s">
        <v>54</v>
      </c>
      <c r="F44" t="s">
        <v>421</v>
      </c>
      <c r="G44" t="s">
        <v>328</v>
      </c>
      <c r="H44" s="21">
        <f>VLOOKUP(G44,lists!Z:AA,2,FALSE)</f>
        <v>6</v>
      </c>
      <c r="I44">
        <v>3</v>
      </c>
      <c r="J44" t="s">
        <v>32</v>
      </c>
      <c r="N44" t="s">
        <v>863</v>
      </c>
      <c r="O44" t="s">
        <v>34</v>
      </c>
      <c r="P44"/>
      <c r="Q44" t="s">
        <v>304</v>
      </c>
      <c r="R44" s="22"/>
      <c r="S44" s="24"/>
      <c r="T44" s="24"/>
      <c r="U44" s="3" t="str">
        <f t="shared" si="2"/>
        <v>3YO</v>
      </c>
      <c r="V44" s="3" t="str">
        <f t="shared" si="3"/>
        <v>A</v>
      </c>
      <c r="W44" t="b">
        <f>VLOOKUP(J44,lists!$B$2:$C$3,2,FALSE)</f>
        <v>1</v>
      </c>
      <c r="X44" t="b">
        <f>VLOOKUP(U44,lists!$B:$C,2,FALSE)</f>
        <v>1</v>
      </c>
      <c r="Y44" t="b">
        <f>IF(AND(H44&gt;=FLAT!$L$1,'Raw - F'!H44&lt;=FLAT!$L$2),TRUE,FALSE)</f>
        <v>1</v>
      </c>
      <c r="Z44" t="b">
        <f>VLOOKUP(V44,lists!$B$7:$C$8,2,FALSE)</f>
        <v>1</v>
      </c>
      <c r="AA44" t="b">
        <f>VLOOKUP(IF(K44="","Open",SUBSTITUTE(K44,"/Nov","")),lists!$B$27:$D$29,2,FALSE)</f>
        <v>1</v>
      </c>
      <c r="AB44" t="b">
        <f>VLOOKUP(I44,lists!B:C,2,FALSE)</f>
        <v>1</v>
      </c>
      <c r="AC44" t="b">
        <f>VLOOKUP(E44,lists!$B$23:$D$25,2,FALSE)</f>
        <v>1</v>
      </c>
      <c r="AD44">
        <f t="shared" si="4"/>
        <v>1</v>
      </c>
      <c r="AP44" s="32">
        <v>43985</v>
      </c>
      <c r="AQ44" s="32" t="s">
        <v>57</v>
      </c>
      <c r="AR44" s="32" t="s">
        <v>54</v>
      </c>
      <c r="AS44" s="32" t="s">
        <v>30</v>
      </c>
      <c r="AT44" s="32" t="s">
        <v>59</v>
      </c>
      <c r="AU44" s="32">
        <v>14</v>
      </c>
      <c r="AV44" s="32">
        <v>5</v>
      </c>
      <c r="AW44" s="32" t="s">
        <v>32</v>
      </c>
      <c r="BA44" s="32" t="s">
        <v>33</v>
      </c>
      <c r="BB44" s="32" t="s">
        <v>34</v>
      </c>
      <c r="BC44" s="32">
        <v>56</v>
      </c>
      <c r="BD44" s="32">
        <v>75</v>
      </c>
      <c r="BG44" s="32" t="s">
        <v>81</v>
      </c>
      <c r="BH44" s="32" t="s">
        <v>34</v>
      </c>
      <c r="BI44" s="32" t="s">
        <v>296</v>
      </c>
    </row>
    <row r="45" spans="1:61" x14ac:dyDescent="0.35">
      <c r="A45" s="4">
        <f t="shared" si="5"/>
        <v>45</v>
      </c>
      <c r="B45" s="4">
        <f t="shared" si="6"/>
        <v>44</v>
      </c>
      <c r="C45" s="12">
        <v>44045</v>
      </c>
      <c r="D45" t="s">
        <v>166</v>
      </c>
      <c r="E45" s="5" t="s">
        <v>54</v>
      </c>
      <c r="F45" t="s">
        <v>422</v>
      </c>
      <c r="G45" t="s">
        <v>333</v>
      </c>
      <c r="H45" s="21">
        <f>VLOOKUP(G45,lists!Z:AA,2,FALSE)</f>
        <v>7</v>
      </c>
      <c r="I45">
        <v>4</v>
      </c>
      <c r="J45" t="s">
        <v>32</v>
      </c>
      <c r="N45" t="s">
        <v>863</v>
      </c>
      <c r="O45" t="s">
        <v>34</v>
      </c>
      <c r="P45"/>
      <c r="Q45" t="s">
        <v>308</v>
      </c>
      <c r="R45" s="22"/>
      <c r="S45" s="24"/>
      <c r="T45" s="24"/>
      <c r="U45" s="3" t="str">
        <f t="shared" si="2"/>
        <v>3YO</v>
      </c>
      <c r="V45" s="3" t="str">
        <f t="shared" si="3"/>
        <v>A</v>
      </c>
      <c r="W45" t="b">
        <f>VLOOKUP(J45,lists!$B$2:$C$3,2,FALSE)</f>
        <v>1</v>
      </c>
      <c r="X45" t="b">
        <f>VLOOKUP(U45,lists!$B:$C,2,FALSE)</f>
        <v>1</v>
      </c>
      <c r="Y45" t="b">
        <f>IF(AND(H45&gt;=FLAT!$L$1,'Raw - F'!H45&lt;=FLAT!$L$2),TRUE,FALSE)</f>
        <v>1</v>
      </c>
      <c r="Z45" t="b">
        <f>VLOOKUP(V45,lists!$B$7:$C$8,2,FALSE)</f>
        <v>1</v>
      </c>
      <c r="AA45" t="b">
        <f>VLOOKUP(IF(K45="","Open",SUBSTITUTE(K45,"/Nov","")),lists!$B$27:$D$29,2,FALSE)</f>
        <v>1</v>
      </c>
      <c r="AB45" t="b">
        <f>VLOOKUP(I45,lists!B:C,2,FALSE)</f>
        <v>1</v>
      </c>
      <c r="AC45" t="b">
        <f>VLOOKUP(E45,lists!$B$23:$D$25,2,FALSE)</f>
        <v>1</v>
      </c>
      <c r="AD45">
        <f t="shared" si="4"/>
        <v>1</v>
      </c>
      <c r="AP45" s="32">
        <v>43986</v>
      </c>
      <c r="AQ45" s="32" t="s">
        <v>28</v>
      </c>
      <c r="AR45" s="32" t="s">
        <v>29</v>
      </c>
      <c r="AS45" s="32" t="s">
        <v>117</v>
      </c>
      <c r="AT45" s="32" t="s">
        <v>37</v>
      </c>
      <c r="AU45" s="32">
        <v>6</v>
      </c>
      <c r="AV45" s="32">
        <v>1</v>
      </c>
      <c r="AW45" s="32" t="s">
        <v>40</v>
      </c>
      <c r="BA45" s="32" t="s">
        <v>43</v>
      </c>
      <c r="BB45" s="32" t="s">
        <v>34</v>
      </c>
      <c r="BC45" s="32">
        <v>0</v>
      </c>
      <c r="BD45" s="32">
        <v>0</v>
      </c>
      <c r="BG45" s="32" t="s">
        <v>43</v>
      </c>
      <c r="BH45" s="32" t="s">
        <v>34</v>
      </c>
      <c r="BI45" s="32" t="s">
        <v>91</v>
      </c>
    </row>
    <row r="46" spans="1:61" x14ac:dyDescent="0.35">
      <c r="A46" s="4">
        <f t="shared" si="5"/>
        <v>46</v>
      </c>
      <c r="B46" s="4">
        <f t="shared" si="6"/>
        <v>45</v>
      </c>
      <c r="C46" s="12">
        <v>44045</v>
      </c>
      <c r="D46" t="s">
        <v>166</v>
      </c>
      <c r="E46" s="5" t="s">
        <v>54</v>
      </c>
      <c r="F46" t="s">
        <v>423</v>
      </c>
      <c r="G46" t="s">
        <v>333</v>
      </c>
      <c r="H46" s="21">
        <f>VLOOKUP(G46,lists!Z:AA,2,FALSE)</f>
        <v>7</v>
      </c>
      <c r="I46">
        <v>5</v>
      </c>
      <c r="J46" t="s">
        <v>40</v>
      </c>
      <c r="L46" t="s">
        <v>865</v>
      </c>
      <c r="N46" t="s">
        <v>866</v>
      </c>
      <c r="O46" t="s">
        <v>34</v>
      </c>
      <c r="P46"/>
      <c r="Q46">
        <v>0</v>
      </c>
      <c r="R46" s="22"/>
      <c r="S46" s="24"/>
      <c r="T46" s="24"/>
      <c r="U46" s="3" t="str">
        <f t="shared" si="2"/>
        <v>Other</v>
      </c>
      <c r="V46" s="3" t="str">
        <f t="shared" si="3"/>
        <v>A</v>
      </c>
      <c r="W46" t="b">
        <f>VLOOKUP(J46,lists!$B$2:$C$3,2,FALSE)</f>
        <v>1</v>
      </c>
      <c r="X46" t="b">
        <f>VLOOKUP(U46,lists!$B:$C,2,FALSE)</f>
        <v>1</v>
      </c>
      <c r="Y46" t="b">
        <f>IF(AND(H46&gt;=FLAT!$L$1,'Raw - F'!H46&lt;=FLAT!$L$2),TRUE,FALSE)</f>
        <v>1</v>
      </c>
      <c r="Z46" t="b">
        <f>VLOOKUP(V46,lists!$B$7:$C$8,2,FALSE)</f>
        <v>1</v>
      </c>
      <c r="AA46" t="b">
        <f>VLOOKUP(IF(K46="","Open",SUBSTITUTE(K46,"/Nov","")),lists!$B$27:$D$29,2,FALSE)</f>
        <v>1</v>
      </c>
      <c r="AB46" t="b">
        <f>VLOOKUP(I46,lists!B:C,2,FALSE)</f>
        <v>1</v>
      </c>
      <c r="AC46" t="b">
        <f>VLOOKUP(E46,lists!$B$23:$D$25,2,FALSE)</f>
        <v>1</v>
      </c>
      <c r="AD46">
        <f t="shared" si="4"/>
        <v>1</v>
      </c>
      <c r="AP46" s="32">
        <v>43986</v>
      </c>
      <c r="AQ46" s="32" t="s">
        <v>28</v>
      </c>
      <c r="AR46" s="32" t="s">
        <v>29</v>
      </c>
      <c r="AS46" s="32" t="s">
        <v>30</v>
      </c>
      <c r="AT46" s="32" t="s">
        <v>39</v>
      </c>
      <c r="AU46" s="32">
        <v>5</v>
      </c>
      <c r="AV46" s="32">
        <v>5</v>
      </c>
      <c r="AW46" s="32" t="s">
        <v>32</v>
      </c>
      <c r="BA46" s="32" t="s">
        <v>33</v>
      </c>
      <c r="BB46" s="32" t="s">
        <v>34</v>
      </c>
      <c r="BC46" s="32">
        <v>56</v>
      </c>
      <c r="BD46" s="32">
        <v>75</v>
      </c>
      <c r="BG46" s="32" t="s">
        <v>81</v>
      </c>
      <c r="BH46" s="32" t="s">
        <v>34</v>
      </c>
      <c r="BI46" s="32" t="s">
        <v>296</v>
      </c>
    </row>
    <row r="47" spans="1:61" x14ac:dyDescent="0.35">
      <c r="A47" s="4">
        <f t="shared" si="5"/>
        <v>47</v>
      </c>
      <c r="B47" s="4">
        <f t="shared" si="6"/>
        <v>46</v>
      </c>
      <c r="C47" s="12">
        <v>44045</v>
      </c>
      <c r="D47" t="s">
        <v>166</v>
      </c>
      <c r="E47" s="5" t="s">
        <v>54</v>
      </c>
      <c r="F47" t="s">
        <v>424</v>
      </c>
      <c r="G47" t="s">
        <v>328</v>
      </c>
      <c r="H47" s="21">
        <f>VLOOKUP(G47,lists!Z:AA,2,FALSE)</f>
        <v>6</v>
      </c>
      <c r="I47">
        <v>5</v>
      </c>
      <c r="J47" t="s">
        <v>32</v>
      </c>
      <c r="N47" t="s">
        <v>863</v>
      </c>
      <c r="O47" t="s">
        <v>34</v>
      </c>
      <c r="P47"/>
      <c r="Q47" t="s">
        <v>303</v>
      </c>
      <c r="R47" s="22"/>
      <c r="S47" s="24"/>
      <c r="T47" s="24"/>
      <c r="U47" s="3" t="str">
        <f t="shared" si="2"/>
        <v>3YO</v>
      </c>
      <c r="V47" s="3" t="str">
        <f t="shared" si="3"/>
        <v>A</v>
      </c>
      <c r="W47" t="b">
        <f>VLOOKUP(J47,lists!$B$2:$C$3,2,FALSE)</f>
        <v>1</v>
      </c>
      <c r="X47" t="b">
        <f>VLOOKUP(U47,lists!$B:$C,2,FALSE)</f>
        <v>1</v>
      </c>
      <c r="Y47" t="b">
        <f>IF(AND(H47&gt;=FLAT!$L$1,'Raw - F'!H47&lt;=FLAT!$L$2),TRUE,FALSE)</f>
        <v>1</v>
      </c>
      <c r="Z47" t="b">
        <f>VLOOKUP(V47,lists!$B$7:$C$8,2,FALSE)</f>
        <v>1</v>
      </c>
      <c r="AA47" t="b">
        <f>VLOOKUP(IF(K47="","Open",SUBSTITUTE(K47,"/Nov","")),lists!$B$27:$D$29,2,FALSE)</f>
        <v>1</v>
      </c>
      <c r="AB47" t="b">
        <f>VLOOKUP(I47,lists!B:C,2,FALSE)</f>
        <v>1</v>
      </c>
      <c r="AC47" t="b">
        <f>VLOOKUP(E47,lists!$B$23:$D$25,2,FALSE)</f>
        <v>1</v>
      </c>
      <c r="AD47">
        <f t="shared" si="4"/>
        <v>1</v>
      </c>
      <c r="AP47" s="32">
        <v>43986</v>
      </c>
      <c r="AQ47" s="32" t="s">
        <v>28</v>
      </c>
      <c r="AR47" s="32" t="s">
        <v>29</v>
      </c>
      <c r="AS47" s="32" t="s">
        <v>53</v>
      </c>
      <c r="AT47" s="32" t="s">
        <v>37</v>
      </c>
      <c r="AU47" s="32">
        <v>6</v>
      </c>
      <c r="AV47" s="32">
        <v>5</v>
      </c>
      <c r="AW47" s="32" t="s">
        <v>40</v>
      </c>
      <c r="AX47" s="32" t="s">
        <v>50</v>
      </c>
      <c r="AY47" s="32" t="s">
        <v>56</v>
      </c>
      <c r="BA47" s="32" t="s">
        <v>42</v>
      </c>
      <c r="BB47" s="32" t="s">
        <v>34</v>
      </c>
      <c r="BC47" s="32">
        <v>0</v>
      </c>
      <c r="BD47" s="32">
        <v>0</v>
      </c>
      <c r="BG47" s="32" t="s">
        <v>42</v>
      </c>
      <c r="BH47" s="32" t="s">
        <v>34</v>
      </c>
      <c r="BI47" s="32" t="s">
        <v>91</v>
      </c>
    </row>
    <row r="48" spans="1:61" x14ac:dyDescent="0.35">
      <c r="A48" s="4">
        <f t="shared" si="5"/>
        <v>48</v>
      </c>
      <c r="B48" s="4">
        <f t="shared" si="6"/>
        <v>47</v>
      </c>
      <c r="C48" s="12">
        <v>44045</v>
      </c>
      <c r="D48" t="s">
        <v>166</v>
      </c>
      <c r="E48" s="5" t="s">
        <v>54</v>
      </c>
      <c r="F48" t="s">
        <v>425</v>
      </c>
      <c r="G48" t="s">
        <v>327</v>
      </c>
      <c r="H48" s="21">
        <f>VLOOKUP(G48,lists!Z:AA,2,FALSE)</f>
        <v>5</v>
      </c>
      <c r="I48">
        <v>6</v>
      </c>
      <c r="J48" t="s">
        <v>32</v>
      </c>
      <c r="N48" t="s">
        <v>862</v>
      </c>
      <c r="O48" t="s">
        <v>34</v>
      </c>
      <c r="P48"/>
      <c r="Q48" t="s">
        <v>321</v>
      </c>
      <c r="R48" s="16"/>
      <c r="S48" s="25"/>
      <c r="T48" s="25"/>
      <c r="U48" s="3" t="str">
        <f t="shared" si="2"/>
        <v>Other</v>
      </c>
      <c r="V48" s="3" t="str">
        <f t="shared" si="3"/>
        <v>A</v>
      </c>
      <c r="W48" t="b">
        <f>VLOOKUP(J48,lists!$B$2:$C$3,2,FALSE)</f>
        <v>1</v>
      </c>
      <c r="X48" t="b">
        <f>VLOOKUP(U48,lists!$B:$C,2,FALSE)</f>
        <v>1</v>
      </c>
      <c r="Y48" t="b">
        <f>IF(AND(H48&gt;=FLAT!$L$1,'Raw - F'!H48&lt;=FLAT!$L$2),TRUE,FALSE)</f>
        <v>1</v>
      </c>
      <c r="Z48" t="b">
        <f>VLOOKUP(V48,lists!$B$7:$C$8,2,FALSE)</f>
        <v>1</v>
      </c>
      <c r="AA48" t="b">
        <f>VLOOKUP(IF(K48="","Open",SUBSTITUTE(K48,"/Nov","")),lists!$B$27:$D$29,2,FALSE)</f>
        <v>1</v>
      </c>
      <c r="AB48" t="b">
        <f>VLOOKUP(I48,lists!B:C,2,FALSE)</f>
        <v>1</v>
      </c>
      <c r="AC48" t="b">
        <f>VLOOKUP(E48,lists!$B$23:$D$25,2,FALSE)</f>
        <v>1</v>
      </c>
      <c r="AD48">
        <f t="shared" si="4"/>
        <v>1</v>
      </c>
      <c r="AP48" s="32">
        <v>43986</v>
      </c>
      <c r="AQ48" s="32" t="s">
        <v>28</v>
      </c>
      <c r="AR48" s="32" t="s">
        <v>29</v>
      </c>
      <c r="AS48" s="32" t="s">
        <v>30</v>
      </c>
      <c r="AT48" s="32" t="s">
        <v>37</v>
      </c>
      <c r="AU48" s="32">
        <v>6</v>
      </c>
      <c r="AV48" s="32">
        <v>5</v>
      </c>
      <c r="AW48" s="32" t="s">
        <v>32</v>
      </c>
      <c r="BA48" s="32" t="s">
        <v>43</v>
      </c>
      <c r="BB48" s="32" t="s">
        <v>34</v>
      </c>
      <c r="BC48" s="32">
        <v>51</v>
      </c>
      <c r="BD48" s="32">
        <v>70</v>
      </c>
      <c r="BG48" s="32" t="s">
        <v>43</v>
      </c>
      <c r="BH48" s="32" t="s">
        <v>34</v>
      </c>
      <c r="BI48" s="32" t="s">
        <v>303</v>
      </c>
    </row>
    <row r="49" spans="1:61" x14ac:dyDescent="0.35">
      <c r="A49" s="4">
        <f t="shared" si="5"/>
        <v>49</v>
      </c>
      <c r="B49" s="4">
        <f t="shared" si="6"/>
        <v>48</v>
      </c>
      <c r="C49" s="12">
        <v>44045</v>
      </c>
      <c r="D49" t="s">
        <v>166</v>
      </c>
      <c r="E49" s="5" t="s">
        <v>54</v>
      </c>
      <c r="F49" t="s">
        <v>351</v>
      </c>
      <c r="G49" t="s">
        <v>333</v>
      </c>
      <c r="H49" s="21">
        <f>VLOOKUP(G49,lists!Z:AA,2,FALSE)</f>
        <v>7</v>
      </c>
      <c r="I49">
        <v>6</v>
      </c>
      <c r="J49" t="s">
        <v>32</v>
      </c>
      <c r="N49" t="s">
        <v>862</v>
      </c>
      <c r="O49" t="s">
        <v>34</v>
      </c>
      <c r="P49"/>
      <c r="Q49" t="s">
        <v>870</v>
      </c>
      <c r="R49" s="22"/>
      <c r="S49" s="24"/>
      <c r="T49" s="24"/>
      <c r="U49" s="3" t="str">
        <f t="shared" si="2"/>
        <v>Other</v>
      </c>
      <c r="V49" s="3" t="str">
        <f t="shared" si="3"/>
        <v>A</v>
      </c>
      <c r="W49" t="b">
        <f>VLOOKUP(J49,lists!$B$2:$C$3,2,FALSE)</f>
        <v>1</v>
      </c>
      <c r="X49" t="b">
        <f>VLOOKUP(U49,lists!$B:$C,2,FALSE)</f>
        <v>1</v>
      </c>
      <c r="Y49" t="b">
        <f>IF(AND(H49&gt;=FLAT!$L$1,'Raw - F'!H49&lt;=FLAT!$L$2),TRUE,FALSE)</f>
        <v>1</v>
      </c>
      <c r="Z49" t="b">
        <f>VLOOKUP(V49,lists!$B$7:$C$8,2,FALSE)</f>
        <v>1</v>
      </c>
      <c r="AA49" t="b">
        <f>VLOOKUP(IF(K49="","Open",SUBSTITUTE(K49,"/Nov","")),lists!$B$27:$D$29,2,FALSE)</f>
        <v>1</v>
      </c>
      <c r="AB49" t="b">
        <f>VLOOKUP(I49,lists!B:C,2,FALSE)</f>
        <v>1</v>
      </c>
      <c r="AC49" t="b">
        <f>VLOOKUP(E49,lists!$B$23:$D$25,2,FALSE)</f>
        <v>1</v>
      </c>
      <c r="AD49">
        <f t="shared" si="4"/>
        <v>1</v>
      </c>
      <c r="AP49" s="32">
        <v>43986</v>
      </c>
      <c r="AQ49" s="32" t="s">
        <v>28</v>
      </c>
      <c r="AR49" s="32" t="s">
        <v>29</v>
      </c>
      <c r="AS49" s="32" t="s">
        <v>30</v>
      </c>
      <c r="AT49" s="32" t="s">
        <v>36</v>
      </c>
      <c r="AU49" s="32">
        <v>8</v>
      </c>
      <c r="AV49" s="32">
        <v>5</v>
      </c>
      <c r="AW49" s="32" t="s">
        <v>32</v>
      </c>
      <c r="BA49" s="32" t="s">
        <v>43</v>
      </c>
      <c r="BB49" s="32" t="s">
        <v>34</v>
      </c>
      <c r="BC49" s="32">
        <v>56</v>
      </c>
      <c r="BD49" s="32">
        <v>75</v>
      </c>
      <c r="BG49" s="32" t="s">
        <v>43</v>
      </c>
      <c r="BH49" s="32" t="s">
        <v>34</v>
      </c>
      <c r="BI49" s="32" t="s">
        <v>296</v>
      </c>
    </row>
    <row r="50" spans="1:61" x14ac:dyDescent="0.35">
      <c r="A50" s="4">
        <f t="shared" si="5"/>
        <v>50</v>
      </c>
      <c r="B50" s="4">
        <f t="shared" si="6"/>
        <v>49</v>
      </c>
      <c r="C50" s="12">
        <v>44045</v>
      </c>
      <c r="D50" t="s">
        <v>142</v>
      </c>
      <c r="E50" s="5" t="s">
        <v>48</v>
      </c>
      <c r="F50" t="s">
        <v>357</v>
      </c>
      <c r="G50" t="s">
        <v>334</v>
      </c>
      <c r="H50" s="21">
        <f>VLOOKUP(G50,lists!Z:AA,2,FALSE)</f>
        <v>14</v>
      </c>
      <c r="I50">
        <v>5</v>
      </c>
      <c r="J50" t="s">
        <v>32</v>
      </c>
      <c r="N50" t="s">
        <v>863</v>
      </c>
      <c r="O50" t="s">
        <v>34</v>
      </c>
      <c r="P50"/>
      <c r="Q50" t="s">
        <v>296</v>
      </c>
      <c r="R50" s="22"/>
      <c r="S50" s="22"/>
      <c r="T50" s="28"/>
      <c r="U50" s="3" t="str">
        <f t="shared" si="2"/>
        <v>3YO</v>
      </c>
      <c r="V50" s="3" t="str">
        <f t="shared" si="3"/>
        <v>A</v>
      </c>
      <c r="W50" t="b">
        <f>VLOOKUP(J50,lists!$B$2:$C$3,2,FALSE)</f>
        <v>1</v>
      </c>
      <c r="X50" t="b">
        <f>VLOOKUP(U50,lists!$B:$C,2,FALSE)</f>
        <v>1</v>
      </c>
      <c r="Y50" t="b">
        <f>IF(AND(H50&gt;=FLAT!$L$1,'Raw - F'!H50&lt;=FLAT!$L$2),TRUE,FALSE)</f>
        <v>1</v>
      </c>
      <c r="Z50" t="b">
        <f>VLOOKUP(V50,lists!$B$7:$C$8,2,FALSE)</f>
        <v>1</v>
      </c>
      <c r="AA50" t="b">
        <f>VLOOKUP(IF(K50="","Open",SUBSTITUTE(K50,"/Nov","")),lists!$B$27:$D$29,2,FALSE)</f>
        <v>1</v>
      </c>
      <c r="AB50" t="b">
        <f>VLOOKUP(I50,lists!B:C,2,FALSE)</f>
        <v>1</v>
      </c>
      <c r="AC50" t="b">
        <f>VLOOKUP(E50,lists!$B$23:$D$25,2,FALSE)</f>
        <v>1</v>
      </c>
      <c r="AD50">
        <f t="shared" si="4"/>
        <v>1</v>
      </c>
      <c r="AP50" s="32">
        <v>43986</v>
      </c>
      <c r="AQ50" s="32" t="s">
        <v>28</v>
      </c>
      <c r="AR50" s="32" t="s">
        <v>29</v>
      </c>
      <c r="AS50" s="32" t="s">
        <v>53</v>
      </c>
      <c r="AT50" s="32" t="s">
        <v>36</v>
      </c>
      <c r="AU50" s="32">
        <v>8</v>
      </c>
      <c r="AV50" s="32">
        <v>5</v>
      </c>
      <c r="AW50" s="32" t="s">
        <v>40</v>
      </c>
      <c r="AX50" s="32" t="s">
        <v>50</v>
      </c>
      <c r="AY50" s="32" t="s">
        <v>60</v>
      </c>
      <c r="BA50" s="32" t="s">
        <v>43</v>
      </c>
      <c r="BB50" s="32" t="s">
        <v>34</v>
      </c>
      <c r="BC50" s="32">
        <v>0</v>
      </c>
      <c r="BD50" s="32">
        <v>0</v>
      </c>
      <c r="BG50" s="32" t="s">
        <v>43</v>
      </c>
      <c r="BH50" s="32" t="s">
        <v>34</v>
      </c>
      <c r="BI50" s="32" t="s">
        <v>91</v>
      </c>
    </row>
    <row r="51" spans="1:61" x14ac:dyDescent="0.35">
      <c r="A51" s="4">
        <f t="shared" si="5"/>
        <v>51</v>
      </c>
      <c r="B51" s="4">
        <f t="shared" si="6"/>
        <v>50</v>
      </c>
      <c r="C51" s="12">
        <v>44045</v>
      </c>
      <c r="D51" t="s">
        <v>142</v>
      </c>
      <c r="E51" s="5" t="s">
        <v>48</v>
      </c>
      <c r="F51" t="s">
        <v>358</v>
      </c>
      <c r="G51" t="s">
        <v>333</v>
      </c>
      <c r="H51" s="21">
        <f>VLOOKUP(G51,lists!Z:AA,2,FALSE)</f>
        <v>7</v>
      </c>
      <c r="I51">
        <v>5</v>
      </c>
      <c r="J51" t="s">
        <v>32</v>
      </c>
      <c r="N51" t="s">
        <v>862</v>
      </c>
      <c r="O51" t="s">
        <v>34</v>
      </c>
      <c r="P51"/>
      <c r="Q51" t="s">
        <v>296</v>
      </c>
      <c r="R51" s="22"/>
      <c r="S51" s="28"/>
      <c r="T51" s="24"/>
      <c r="U51" s="3" t="str">
        <f t="shared" si="2"/>
        <v>Other</v>
      </c>
      <c r="V51" s="3" t="str">
        <f t="shared" si="3"/>
        <v>A</v>
      </c>
      <c r="W51" t="b">
        <f>VLOOKUP(J51,lists!$B$2:$C$3,2,FALSE)</f>
        <v>1</v>
      </c>
      <c r="X51" t="b">
        <f>VLOOKUP(U51,lists!$B:$C,2,FALSE)</f>
        <v>1</v>
      </c>
      <c r="Y51" t="b">
        <f>IF(AND(H51&gt;=FLAT!$L$1,'Raw - F'!H51&lt;=FLAT!$L$2),TRUE,FALSE)</f>
        <v>1</v>
      </c>
      <c r="Z51" t="b">
        <f>VLOOKUP(V51,lists!$B$7:$C$8,2,FALSE)</f>
        <v>1</v>
      </c>
      <c r="AA51" t="b">
        <f>VLOOKUP(IF(K51="","Open",SUBSTITUTE(K51,"/Nov","")),lists!$B$27:$D$29,2,FALSE)</f>
        <v>1</v>
      </c>
      <c r="AB51" t="b">
        <f>VLOOKUP(I51,lists!B:C,2,FALSE)</f>
        <v>1</v>
      </c>
      <c r="AC51" t="b">
        <f>VLOOKUP(E51,lists!$B$23:$D$25,2,FALSE)</f>
        <v>1</v>
      </c>
      <c r="AD51">
        <f t="shared" si="4"/>
        <v>1</v>
      </c>
      <c r="AP51" s="32">
        <v>43986</v>
      </c>
      <c r="AQ51" s="32" t="s">
        <v>28</v>
      </c>
      <c r="AR51" s="32" t="s">
        <v>29</v>
      </c>
      <c r="AS51" s="32" t="s">
        <v>30</v>
      </c>
      <c r="AT51" s="32" t="s">
        <v>51</v>
      </c>
      <c r="AU51" s="32">
        <v>7</v>
      </c>
      <c r="AV51" s="32">
        <v>6</v>
      </c>
      <c r="AW51" s="32" t="s">
        <v>32</v>
      </c>
      <c r="BA51" s="32" t="s">
        <v>33</v>
      </c>
      <c r="BB51" s="32" t="s">
        <v>34</v>
      </c>
      <c r="BC51" s="32">
        <v>46</v>
      </c>
      <c r="BD51" s="32">
        <v>65</v>
      </c>
      <c r="BG51" s="32" t="s">
        <v>81</v>
      </c>
      <c r="BH51" s="32" t="s">
        <v>34</v>
      </c>
      <c r="BI51" s="32" t="s">
        <v>297</v>
      </c>
    </row>
    <row r="52" spans="1:61" x14ac:dyDescent="0.35">
      <c r="A52" s="4">
        <f t="shared" si="5"/>
        <v>52</v>
      </c>
      <c r="B52" s="4">
        <f t="shared" si="6"/>
        <v>51</v>
      </c>
      <c r="C52" s="12">
        <v>44045</v>
      </c>
      <c r="D52" t="s">
        <v>142</v>
      </c>
      <c r="E52" s="5" t="s">
        <v>48</v>
      </c>
      <c r="F52" t="s">
        <v>359</v>
      </c>
      <c r="G52" t="s">
        <v>330</v>
      </c>
      <c r="H52" s="21">
        <f>VLOOKUP(G52,lists!Z:AA,2,FALSE)</f>
        <v>10</v>
      </c>
      <c r="I52">
        <v>5</v>
      </c>
      <c r="J52" t="s">
        <v>32</v>
      </c>
      <c r="N52" t="s">
        <v>862</v>
      </c>
      <c r="O52" t="s">
        <v>34</v>
      </c>
      <c r="P52"/>
      <c r="Q52" t="s">
        <v>303</v>
      </c>
      <c r="R52" s="22"/>
      <c r="S52" s="24"/>
      <c r="T52" s="24"/>
      <c r="U52" s="3" t="str">
        <f t="shared" si="2"/>
        <v>Other</v>
      </c>
      <c r="V52" s="3" t="str">
        <f t="shared" si="3"/>
        <v>A</v>
      </c>
      <c r="W52" t="b">
        <f>VLOOKUP(J52,lists!$B$2:$C$3,2,FALSE)</f>
        <v>1</v>
      </c>
      <c r="X52" t="b">
        <f>VLOOKUP(U52,lists!$B:$C,2,FALSE)</f>
        <v>1</v>
      </c>
      <c r="Y52" t="b">
        <f>IF(AND(H52&gt;=FLAT!$L$1,'Raw - F'!H52&lt;=FLAT!$L$2),TRUE,FALSE)</f>
        <v>1</v>
      </c>
      <c r="Z52" t="b">
        <f>VLOOKUP(V52,lists!$B$7:$C$8,2,FALSE)</f>
        <v>1</v>
      </c>
      <c r="AA52" t="b">
        <f>VLOOKUP(IF(K52="","Open",SUBSTITUTE(K52,"/Nov","")),lists!$B$27:$D$29,2,FALSE)</f>
        <v>1</v>
      </c>
      <c r="AB52" t="b">
        <f>VLOOKUP(I52,lists!B:C,2,FALSE)</f>
        <v>1</v>
      </c>
      <c r="AC52" t="b">
        <f>VLOOKUP(E52,lists!$B$23:$D$25,2,FALSE)</f>
        <v>1</v>
      </c>
      <c r="AD52">
        <f t="shared" si="4"/>
        <v>1</v>
      </c>
      <c r="AP52" s="32">
        <v>43986</v>
      </c>
      <c r="AQ52" s="32" t="s">
        <v>28</v>
      </c>
      <c r="AR52" s="32" t="s">
        <v>29</v>
      </c>
      <c r="AS52" s="32" t="s">
        <v>30</v>
      </c>
      <c r="AT52" s="32" t="s">
        <v>45</v>
      </c>
      <c r="AU52" s="32">
        <v>10</v>
      </c>
      <c r="AV52" s="32">
        <v>6</v>
      </c>
      <c r="AW52" s="32" t="s">
        <v>32</v>
      </c>
      <c r="BA52" s="32" t="s">
        <v>43</v>
      </c>
      <c r="BB52" s="32" t="s">
        <v>34</v>
      </c>
      <c r="BC52" s="32">
        <v>46</v>
      </c>
      <c r="BD52" s="32">
        <v>65</v>
      </c>
      <c r="BG52" s="32" t="s">
        <v>43</v>
      </c>
      <c r="BH52" s="32" t="s">
        <v>34</v>
      </c>
      <c r="BI52" s="32" t="s">
        <v>297</v>
      </c>
    </row>
    <row r="53" spans="1:61" x14ac:dyDescent="0.35">
      <c r="A53" s="4">
        <f t="shared" si="5"/>
        <v>53</v>
      </c>
      <c r="B53" s="4">
        <f t="shared" si="6"/>
        <v>52</v>
      </c>
      <c r="C53" s="12">
        <v>44045</v>
      </c>
      <c r="D53" t="s">
        <v>142</v>
      </c>
      <c r="E53" s="5" t="s">
        <v>48</v>
      </c>
      <c r="F53" t="s">
        <v>426</v>
      </c>
      <c r="G53" t="s">
        <v>333</v>
      </c>
      <c r="H53" s="21">
        <f>VLOOKUP(G53,lists!Z:AA,2,FALSE)</f>
        <v>7</v>
      </c>
      <c r="I53">
        <v>5</v>
      </c>
      <c r="J53" t="s">
        <v>40</v>
      </c>
      <c r="K53" t="s">
        <v>41</v>
      </c>
      <c r="N53" t="s">
        <v>862</v>
      </c>
      <c r="O53" t="s">
        <v>52</v>
      </c>
      <c r="P53"/>
      <c r="Q53">
        <v>0</v>
      </c>
      <c r="R53" s="22"/>
      <c r="S53" s="24"/>
      <c r="T53" s="24"/>
      <c r="U53" s="3" t="str">
        <f t="shared" si="2"/>
        <v>Other</v>
      </c>
      <c r="V53" s="3" t="str">
        <f t="shared" si="3"/>
        <v>F</v>
      </c>
      <c r="W53" t="b">
        <f>VLOOKUP(J53,lists!$B$2:$C$3,2,FALSE)</f>
        <v>1</v>
      </c>
      <c r="X53" t="b">
        <f>VLOOKUP(U53,lists!$B:$C,2,FALSE)</f>
        <v>1</v>
      </c>
      <c r="Y53" t="b">
        <f>IF(AND(H53&gt;=FLAT!$L$1,'Raw - F'!H53&lt;=FLAT!$L$2),TRUE,FALSE)</f>
        <v>1</v>
      </c>
      <c r="Z53" t="b">
        <f>VLOOKUP(V53,lists!$B$7:$C$8,2,FALSE)</f>
        <v>1</v>
      </c>
      <c r="AA53" t="b">
        <f>VLOOKUP(IF(K53="","Open",SUBSTITUTE(K53,"/Nov","")),lists!$B$27:$D$29,2,FALSE)</f>
        <v>1</v>
      </c>
      <c r="AB53" t="b">
        <f>VLOOKUP(I53,lists!B:C,2,FALSE)</f>
        <v>1</v>
      </c>
      <c r="AC53" t="b">
        <f>VLOOKUP(E53,lists!$B$23:$D$25,2,FALSE)</f>
        <v>1</v>
      </c>
      <c r="AD53">
        <f t="shared" si="4"/>
        <v>1</v>
      </c>
      <c r="AP53" s="32">
        <v>43986</v>
      </c>
      <c r="AQ53" s="32" t="s">
        <v>28</v>
      </c>
      <c r="AR53" s="32" t="s">
        <v>29</v>
      </c>
      <c r="AS53" s="32" t="s">
        <v>30</v>
      </c>
      <c r="AT53" s="32" t="s">
        <v>61</v>
      </c>
      <c r="AU53" s="32">
        <v>16</v>
      </c>
      <c r="AV53" s="32">
        <v>6</v>
      </c>
      <c r="AW53" s="32" t="s">
        <v>32</v>
      </c>
      <c r="BA53" s="32" t="s">
        <v>33</v>
      </c>
      <c r="BB53" s="32" t="s">
        <v>34</v>
      </c>
      <c r="BC53" s="32">
        <v>46</v>
      </c>
      <c r="BD53" s="32">
        <v>65</v>
      </c>
      <c r="BG53" s="32" t="s">
        <v>81</v>
      </c>
      <c r="BH53" s="32" t="s">
        <v>34</v>
      </c>
      <c r="BI53" s="32" t="s">
        <v>297</v>
      </c>
    </row>
    <row r="54" spans="1:61" x14ac:dyDescent="0.35">
      <c r="A54" s="4">
        <f t="shared" si="5"/>
        <v>54</v>
      </c>
      <c r="B54" s="4">
        <f t="shared" si="6"/>
        <v>53</v>
      </c>
      <c r="C54" s="12">
        <v>44045</v>
      </c>
      <c r="D54" t="s">
        <v>142</v>
      </c>
      <c r="E54" s="5" t="s">
        <v>48</v>
      </c>
      <c r="F54" t="s">
        <v>360</v>
      </c>
      <c r="G54" t="s">
        <v>329</v>
      </c>
      <c r="H54" s="21">
        <f>VLOOKUP(G54,lists!Z:AA,2,FALSE)</f>
        <v>8</v>
      </c>
      <c r="I54">
        <v>5</v>
      </c>
      <c r="J54" t="s">
        <v>32</v>
      </c>
      <c r="N54" t="s">
        <v>863</v>
      </c>
      <c r="O54" t="s">
        <v>34</v>
      </c>
      <c r="P54"/>
      <c r="Q54" t="s">
        <v>296</v>
      </c>
      <c r="R54" s="22"/>
      <c r="S54" s="22"/>
      <c r="T54" s="28"/>
      <c r="U54" s="3" t="str">
        <f t="shared" si="2"/>
        <v>3YO</v>
      </c>
      <c r="V54" s="3" t="str">
        <f t="shared" si="3"/>
        <v>A</v>
      </c>
      <c r="W54" t="b">
        <f>VLOOKUP(J54,lists!$B$2:$C$3,2,FALSE)</f>
        <v>1</v>
      </c>
      <c r="X54" t="b">
        <f>VLOOKUP(U54,lists!$B:$C,2,FALSE)</f>
        <v>1</v>
      </c>
      <c r="Y54" t="b">
        <f>IF(AND(H54&gt;=FLAT!$L$1,'Raw - F'!H54&lt;=FLAT!$L$2),TRUE,FALSE)</f>
        <v>1</v>
      </c>
      <c r="Z54" t="b">
        <f>VLOOKUP(V54,lists!$B$7:$C$8,2,FALSE)</f>
        <v>1</v>
      </c>
      <c r="AA54" t="b">
        <f>VLOOKUP(IF(K54="","Open",SUBSTITUTE(K54,"/Nov","")),lists!$B$27:$D$29,2,FALSE)</f>
        <v>1</v>
      </c>
      <c r="AB54" t="b">
        <f>VLOOKUP(I54,lists!B:C,2,FALSE)</f>
        <v>1</v>
      </c>
      <c r="AC54" t="b">
        <f>VLOOKUP(E54,lists!$B$23:$D$25,2,FALSE)</f>
        <v>1</v>
      </c>
      <c r="AD54">
        <f t="shared" si="4"/>
        <v>1</v>
      </c>
      <c r="AP54" s="32">
        <v>43986</v>
      </c>
      <c r="AQ54" s="32" t="s">
        <v>118</v>
      </c>
      <c r="AR54" s="32" t="s">
        <v>54</v>
      </c>
      <c r="AS54" s="32" t="s">
        <v>30</v>
      </c>
      <c r="AT54" s="32" t="s">
        <v>51</v>
      </c>
      <c r="AU54" s="32">
        <v>7</v>
      </c>
      <c r="AV54" s="32">
        <v>3</v>
      </c>
      <c r="AW54" s="32" t="s">
        <v>32</v>
      </c>
      <c r="BA54" s="32" t="s">
        <v>33</v>
      </c>
      <c r="BB54" s="32" t="s">
        <v>34</v>
      </c>
      <c r="BC54" s="32">
        <v>76</v>
      </c>
      <c r="BD54" s="32">
        <v>95</v>
      </c>
      <c r="BG54" s="32" t="s">
        <v>81</v>
      </c>
      <c r="BH54" s="32" t="s">
        <v>34</v>
      </c>
      <c r="BI54" s="32" t="s">
        <v>292</v>
      </c>
    </row>
    <row r="55" spans="1:61" x14ac:dyDescent="0.35">
      <c r="A55" s="4">
        <f t="shared" si="5"/>
        <v>55</v>
      </c>
      <c r="B55" s="4">
        <f t="shared" si="6"/>
        <v>54</v>
      </c>
      <c r="C55" s="12">
        <v>44045</v>
      </c>
      <c r="D55" t="s">
        <v>142</v>
      </c>
      <c r="E55" s="5" t="s">
        <v>48</v>
      </c>
      <c r="F55" t="s">
        <v>352</v>
      </c>
      <c r="G55" t="s">
        <v>333</v>
      </c>
      <c r="H55" s="21">
        <f>VLOOKUP(G55,lists!Z:AA,2,FALSE)</f>
        <v>7</v>
      </c>
      <c r="I55">
        <v>5</v>
      </c>
      <c r="J55" t="s">
        <v>40</v>
      </c>
      <c r="K55" t="s">
        <v>41</v>
      </c>
      <c r="N55" t="s">
        <v>861</v>
      </c>
      <c r="O55" t="s">
        <v>34</v>
      </c>
      <c r="P55"/>
      <c r="Q55">
        <v>0</v>
      </c>
      <c r="R55" s="22"/>
      <c r="S55" s="22"/>
      <c r="T55" s="28"/>
      <c r="U55" s="3" t="str">
        <f t="shared" si="2"/>
        <v>2YO</v>
      </c>
      <c r="V55" s="3" t="str">
        <f t="shared" si="3"/>
        <v>A</v>
      </c>
      <c r="W55" t="b">
        <f>VLOOKUP(J55,lists!$B$2:$C$3,2,FALSE)</f>
        <v>1</v>
      </c>
      <c r="X55" t="b">
        <f>VLOOKUP(U55,lists!$B:$C,2,FALSE)</f>
        <v>1</v>
      </c>
      <c r="Y55" t="b">
        <f>IF(AND(H55&gt;=FLAT!$L$1,'Raw - F'!H55&lt;=FLAT!$L$2),TRUE,FALSE)</f>
        <v>1</v>
      </c>
      <c r="Z55" t="b">
        <f>VLOOKUP(V55,lists!$B$7:$C$8,2,FALSE)</f>
        <v>1</v>
      </c>
      <c r="AA55" t="b">
        <f>VLOOKUP(IF(K55="","Open",SUBSTITUTE(K55,"/Nov","")),lists!$B$27:$D$29,2,FALSE)</f>
        <v>1</v>
      </c>
      <c r="AB55" t="b">
        <f>VLOOKUP(I55,lists!B:C,2,FALSE)</f>
        <v>1</v>
      </c>
      <c r="AC55" t="b">
        <f>VLOOKUP(E55,lists!$B$23:$D$25,2,FALSE)</f>
        <v>1</v>
      </c>
      <c r="AD55">
        <f t="shared" si="4"/>
        <v>1</v>
      </c>
      <c r="AP55" s="32">
        <v>43986</v>
      </c>
      <c r="AQ55" s="32" t="s">
        <v>118</v>
      </c>
      <c r="AR55" s="32" t="s">
        <v>54</v>
      </c>
      <c r="AS55" s="32" t="s">
        <v>30</v>
      </c>
      <c r="AT55" s="32" t="s">
        <v>37</v>
      </c>
      <c r="AU55" s="32">
        <v>6</v>
      </c>
      <c r="AV55" s="32">
        <v>4</v>
      </c>
      <c r="AW55" s="32" t="s">
        <v>32</v>
      </c>
      <c r="BA55" s="32" t="s">
        <v>33</v>
      </c>
      <c r="BB55" s="32" t="s">
        <v>34</v>
      </c>
      <c r="BC55" s="32">
        <v>66</v>
      </c>
      <c r="BD55" s="32">
        <v>85</v>
      </c>
      <c r="BG55" s="32" t="s">
        <v>81</v>
      </c>
      <c r="BH55" s="32" t="s">
        <v>34</v>
      </c>
      <c r="BI55" s="32" t="s">
        <v>293</v>
      </c>
    </row>
    <row r="56" spans="1:61" x14ac:dyDescent="0.35">
      <c r="A56" s="4">
        <f t="shared" si="5"/>
        <v>56</v>
      </c>
      <c r="B56" s="4">
        <f t="shared" si="6"/>
        <v>55</v>
      </c>
      <c r="C56" s="12">
        <v>44045</v>
      </c>
      <c r="D56" t="s">
        <v>142</v>
      </c>
      <c r="E56" s="5" t="s">
        <v>48</v>
      </c>
      <c r="F56" t="s">
        <v>361</v>
      </c>
      <c r="G56" t="s">
        <v>330</v>
      </c>
      <c r="H56" s="21">
        <f>VLOOKUP(G56,lists!Z:AA,2,FALSE)</f>
        <v>10</v>
      </c>
      <c r="I56">
        <v>5</v>
      </c>
      <c r="J56" t="s">
        <v>32</v>
      </c>
      <c r="N56" t="s">
        <v>863</v>
      </c>
      <c r="O56" t="s">
        <v>52</v>
      </c>
      <c r="P56"/>
      <c r="Q56" t="s">
        <v>296</v>
      </c>
      <c r="R56" s="22"/>
      <c r="S56" s="22"/>
      <c r="T56" s="28"/>
      <c r="U56" s="3" t="str">
        <f t="shared" si="2"/>
        <v>3YO</v>
      </c>
      <c r="V56" s="3" t="str">
        <f t="shared" si="3"/>
        <v>F</v>
      </c>
      <c r="W56" t="b">
        <f>VLOOKUP(J56,lists!$B$2:$C$3,2,FALSE)</f>
        <v>1</v>
      </c>
      <c r="X56" t="b">
        <f>VLOOKUP(U56,lists!$B:$C,2,FALSE)</f>
        <v>1</v>
      </c>
      <c r="Y56" t="b">
        <f>IF(AND(H56&gt;=FLAT!$L$1,'Raw - F'!H56&lt;=FLAT!$L$2),TRUE,FALSE)</f>
        <v>1</v>
      </c>
      <c r="Z56" t="b">
        <f>VLOOKUP(V56,lists!$B$7:$C$8,2,FALSE)</f>
        <v>1</v>
      </c>
      <c r="AA56" t="b">
        <f>VLOOKUP(IF(K56="","Open",SUBSTITUTE(K56,"/Nov","")),lists!$B$27:$D$29,2,FALSE)</f>
        <v>1</v>
      </c>
      <c r="AB56" t="b">
        <f>VLOOKUP(I56,lists!B:C,2,FALSE)</f>
        <v>1</v>
      </c>
      <c r="AC56" t="b">
        <f>VLOOKUP(E56,lists!$B$23:$D$25,2,FALSE)</f>
        <v>1</v>
      </c>
      <c r="AD56">
        <f t="shared" si="4"/>
        <v>1</v>
      </c>
      <c r="AP56" s="32">
        <v>43986</v>
      </c>
      <c r="AQ56" s="32" t="s">
        <v>118</v>
      </c>
      <c r="AR56" s="32" t="s">
        <v>54</v>
      </c>
      <c r="AS56" s="32" t="s">
        <v>30</v>
      </c>
      <c r="AT56" s="32" t="s">
        <v>45</v>
      </c>
      <c r="AU56" s="32">
        <v>10</v>
      </c>
      <c r="AV56" s="32">
        <v>4</v>
      </c>
      <c r="AW56" s="32" t="s">
        <v>32</v>
      </c>
      <c r="BA56" s="32" t="s">
        <v>33</v>
      </c>
      <c r="BB56" s="32" t="s">
        <v>34</v>
      </c>
      <c r="BC56" s="32">
        <v>59</v>
      </c>
      <c r="BD56" s="32">
        <v>78</v>
      </c>
      <c r="BG56" s="32" t="s">
        <v>81</v>
      </c>
      <c r="BH56" s="32" t="s">
        <v>34</v>
      </c>
      <c r="BI56" s="32" t="s">
        <v>294</v>
      </c>
    </row>
    <row r="57" spans="1:61" x14ac:dyDescent="0.35">
      <c r="A57" s="4">
        <f t="shared" si="5"/>
        <v>57</v>
      </c>
      <c r="B57" s="4">
        <f t="shared" si="6"/>
        <v>56</v>
      </c>
      <c r="C57" s="12">
        <v>44045</v>
      </c>
      <c r="D57" t="s">
        <v>142</v>
      </c>
      <c r="E57" s="5" t="s">
        <v>48</v>
      </c>
      <c r="F57" t="s">
        <v>351</v>
      </c>
      <c r="G57" t="s">
        <v>327</v>
      </c>
      <c r="H57" s="21">
        <f>VLOOKUP(G57,lists!Z:AA,2,FALSE)</f>
        <v>5</v>
      </c>
      <c r="I57">
        <v>5</v>
      </c>
      <c r="J57" t="s">
        <v>32</v>
      </c>
      <c r="N57" t="s">
        <v>862</v>
      </c>
      <c r="O57" t="s">
        <v>34</v>
      </c>
      <c r="P57"/>
      <c r="Q57" t="s">
        <v>303</v>
      </c>
      <c r="R57" s="22"/>
      <c r="S57" s="22"/>
      <c r="T57" s="28"/>
      <c r="U57" s="3" t="str">
        <f t="shared" si="2"/>
        <v>Other</v>
      </c>
      <c r="V57" s="3" t="str">
        <f t="shared" si="3"/>
        <v>A</v>
      </c>
      <c r="W57" t="b">
        <f>VLOOKUP(J57,lists!$B$2:$C$3,2,FALSE)</f>
        <v>1</v>
      </c>
      <c r="X57" t="b">
        <f>VLOOKUP(U57,lists!$B:$C,2,FALSE)</f>
        <v>1</v>
      </c>
      <c r="Y57" t="b">
        <f>IF(AND(H57&gt;=FLAT!$L$1,'Raw - F'!H57&lt;=FLAT!$L$2),TRUE,FALSE)</f>
        <v>1</v>
      </c>
      <c r="Z57" t="b">
        <f>VLOOKUP(V57,lists!$B$7:$C$8,2,FALSE)</f>
        <v>1</v>
      </c>
      <c r="AA57" t="b">
        <f>VLOOKUP(IF(K57="","Open",SUBSTITUTE(K57,"/Nov","")),lists!$B$27:$D$29,2,FALSE)</f>
        <v>1</v>
      </c>
      <c r="AB57" t="b">
        <f>VLOOKUP(I57,lists!B:C,2,FALSE)</f>
        <v>1</v>
      </c>
      <c r="AC57" t="b">
        <f>VLOOKUP(E57,lists!$B$23:$D$25,2,FALSE)</f>
        <v>1</v>
      </c>
      <c r="AD57">
        <f t="shared" si="4"/>
        <v>1</v>
      </c>
      <c r="AP57" s="32">
        <v>43986</v>
      </c>
      <c r="AQ57" s="32" t="s">
        <v>118</v>
      </c>
      <c r="AR57" s="32" t="s">
        <v>54</v>
      </c>
      <c r="AS57" s="32" t="s">
        <v>53</v>
      </c>
      <c r="AT57" s="32" t="s">
        <v>39</v>
      </c>
      <c r="AU57" s="32">
        <v>5</v>
      </c>
      <c r="AV57" s="32">
        <v>5</v>
      </c>
      <c r="AW57" s="32" t="s">
        <v>40</v>
      </c>
      <c r="AX57" s="32" t="s">
        <v>50</v>
      </c>
      <c r="BA57" s="32" t="s">
        <v>42</v>
      </c>
      <c r="BB57" s="32" t="s">
        <v>34</v>
      </c>
      <c r="BC57" s="32">
        <v>0</v>
      </c>
      <c r="BD57" s="32">
        <v>0</v>
      </c>
      <c r="BG57" s="32" t="s">
        <v>42</v>
      </c>
      <c r="BH57" s="32" t="s">
        <v>34</v>
      </c>
      <c r="BI57" s="32" t="s">
        <v>91</v>
      </c>
    </row>
    <row r="58" spans="1:61" x14ac:dyDescent="0.35">
      <c r="A58" s="4">
        <f t="shared" si="5"/>
        <v>58</v>
      </c>
      <c r="B58" s="4">
        <f t="shared" si="6"/>
        <v>57</v>
      </c>
      <c r="C58" s="12">
        <v>44046</v>
      </c>
      <c r="D58" t="s">
        <v>130</v>
      </c>
      <c r="E58" s="5" t="s">
        <v>29</v>
      </c>
      <c r="F58" t="s">
        <v>427</v>
      </c>
      <c r="G58" t="s">
        <v>330</v>
      </c>
      <c r="H58" s="21">
        <f>VLOOKUP(G58,lists!Z:AA,2,FALSE)</f>
        <v>10</v>
      </c>
      <c r="I58">
        <v>5</v>
      </c>
      <c r="J58" t="s">
        <v>32</v>
      </c>
      <c r="M58" t="s">
        <v>377</v>
      </c>
      <c r="N58" t="s">
        <v>864</v>
      </c>
      <c r="O58" t="s">
        <v>34</v>
      </c>
      <c r="P58"/>
      <c r="Q58" t="s">
        <v>303</v>
      </c>
      <c r="R58" s="22"/>
      <c r="S58" s="22"/>
      <c r="T58" s="28"/>
      <c r="U58" s="3" t="str">
        <f t="shared" si="2"/>
        <v>Other</v>
      </c>
      <c r="V58" s="3" t="str">
        <f t="shared" si="3"/>
        <v>A</v>
      </c>
      <c r="W58" t="b">
        <f>VLOOKUP(J58,lists!$B$2:$C$3,2,FALSE)</f>
        <v>1</v>
      </c>
      <c r="X58" t="b">
        <f>VLOOKUP(U58,lists!$B:$C,2,FALSE)</f>
        <v>1</v>
      </c>
      <c r="Y58" t="b">
        <f>IF(AND(H58&gt;=FLAT!$L$1,'Raw - F'!H58&lt;=FLAT!$L$2),TRUE,FALSE)</f>
        <v>1</v>
      </c>
      <c r="Z58" t="b">
        <f>VLOOKUP(V58,lists!$B$7:$C$8,2,FALSE)</f>
        <v>1</v>
      </c>
      <c r="AA58" t="b">
        <f>VLOOKUP(IF(K58="","Open",SUBSTITUTE(K58,"/Nov","")),lists!$B$27:$D$29,2,FALSE)</f>
        <v>1</v>
      </c>
      <c r="AB58" t="b">
        <f>VLOOKUP(I58,lists!B:C,2,FALSE)</f>
        <v>1</v>
      </c>
      <c r="AC58" t="b">
        <f>VLOOKUP(E58,lists!$B$23:$D$25,2,FALSE)</f>
        <v>1</v>
      </c>
      <c r="AD58">
        <f t="shared" si="4"/>
        <v>1</v>
      </c>
      <c r="AP58" s="32">
        <v>43986</v>
      </c>
      <c r="AQ58" s="32" t="s">
        <v>118</v>
      </c>
      <c r="AR58" s="32" t="s">
        <v>54</v>
      </c>
      <c r="AS58" s="32" t="s">
        <v>38</v>
      </c>
      <c r="AT58" s="32" t="s">
        <v>39</v>
      </c>
      <c r="AU58" s="32">
        <v>5</v>
      </c>
      <c r="AV58" s="32">
        <v>5</v>
      </c>
      <c r="AW58" s="32" t="s">
        <v>40</v>
      </c>
      <c r="AX58" s="32" t="s">
        <v>41</v>
      </c>
      <c r="BA58" s="32" t="s">
        <v>42</v>
      </c>
      <c r="BB58" s="32" t="s">
        <v>52</v>
      </c>
      <c r="BC58" s="32">
        <v>0</v>
      </c>
      <c r="BD58" s="32">
        <v>0</v>
      </c>
      <c r="BG58" s="32" t="s">
        <v>42</v>
      </c>
      <c r="BH58" s="32" t="s">
        <v>52</v>
      </c>
      <c r="BI58" s="32" t="s">
        <v>91</v>
      </c>
    </row>
    <row r="59" spans="1:61" x14ac:dyDescent="0.35">
      <c r="A59" s="4">
        <f t="shared" si="5"/>
        <v>59</v>
      </c>
      <c r="B59" s="4">
        <f t="shared" si="6"/>
        <v>58</v>
      </c>
      <c r="C59" s="12">
        <v>44046</v>
      </c>
      <c r="D59" t="s">
        <v>130</v>
      </c>
      <c r="E59" s="5" t="s">
        <v>29</v>
      </c>
      <c r="F59" t="s">
        <v>428</v>
      </c>
      <c r="G59" t="s">
        <v>327</v>
      </c>
      <c r="H59" s="21">
        <f>VLOOKUP(G59,lists!Z:AA,2,FALSE)</f>
        <v>5</v>
      </c>
      <c r="I59">
        <v>2</v>
      </c>
      <c r="J59" t="s">
        <v>32</v>
      </c>
      <c r="N59" t="s">
        <v>862</v>
      </c>
      <c r="O59" t="s">
        <v>34</v>
      </c>
      <c r="P59"/>
      <c r="Q59" t="s">
        <v>301</v>
      </c>
      <c r="R59" s="24"/>
      <c r="S59" s="28"/>
      <c r="T59" s="28"/>
      <c r="U59" s="3" t="str">
        <f t="shared" si="2"/>
        <v>Other</v>
      </c>
      <c r="V59" s="3" t="str">
        <f t="shared" si="3"/>
        <v>A</v>
      </c>
      <c r="W59" t="b">
        <f>VLOOKUP(J59,lists!$B$2:$C$3,2,FALSE)</f>
        <v>1</v>
      </c>
      <c r="X59" t="b">
        <f>VLOOKUP(U59,lists!$B:$C,2,FALSE)</f>
        <v>1</v>
      </c>
      <c r="Y59" t="b">
        <f>IF(AND(H59&gt;=FLAT!$L$1,'Raw - F'!H59&lt;=FLAT!$L$2),TRUE,FALSE)</f>
        <v>1</v>
      </c>
      <c r="Z59" t="b">
        <f>VLOOKUP(V59,lists!$B$7:$C$8,2,FALSE)</f>
        <v>1</v>
      </c>
      <c r="AA59" t="b">
        <f>VLOOKUP(IF(K59="","Open",SUBSTITUTE(K59,"/Nov","")),lists!$B$27:$D$29,2,FALSE)</f>
        <v>1</v>
      </c>
      <c r="AB59" t="b">
        <f>VLOOKUP(I59,lists!B:C,2,FALSE)</f>
        <v>1</v>
      </c>
      <c r="AC59" t="b">
        <f>VLOOKUP(E59,lists!$B$23:$D$25,2,FALSE)</f>
        <v>1</v>
      </c>
      <c r="AD59">
        <f t="shared" si="4"/>
        <v>1</v>
      </c>
      <c r="AP59" s="32">
        <v>43986</v>
      </c>
      <c r="AQ59" s="32" t="s">
        <v>118</v>
      </c>
      <c r="AR59" s="32" t="s">
        <v>54</v>
      </c>
      <c r="AS59" s="32" t="s">
        <v>38</v>
      </c>
      <c r="AT59" s="32" t="s">
        <v>37</v>
      </c>
      <c r="AU59" s="32">
        <v>6</v>
      </c>
      <c r="AV59" s="32">
        <v>5</v>
      </c>
      <c r="AW59" s="32" t="s">
        <v>40</v>
      </c>
      <c r="AX59" s="32" t="s">
        <v>41</v>
      </c>
      <c r="BA59" s="32" t="s">
        <v>42</v>
      </c>
      <c r="BB59" s="32" t="s">
        <v>52</v>
      </c>
      <c r="BC59" s="32">
        <v>0</v>
      </c>
      <c r="BD59" s="32">
        <v>0</v>
      </c>
      <c r="BG59" s="32" t="s">
        <v>42</v>
      </c>
      <c r="BH59" s="32" t="s">
        <v>52</v>
      </c>
      <c r="BI59" s="32" t="s">
        <v>91</v>
      </c>
    </row>
    <row r="60" spans="1:61" x14ac:dyDescent="0.35">
      <c r="A60" s="4">
        <f t="shared" si="5"/>
        <v>60</v>
      </c>
      <c r="B60" s="4">
        <f t="shared" si="6"/>
        <v>59</v>
      </c>
      <c r="C60" s="12">
        <v>44046</v>
      </c>
      <c r="D60" t="s">
        <v>130</v>
      </c>
      <c r="E60" s="5" t="s">
        <v>29</v>
      </c>
      <c r="F60" t="s">
        <v>429</v>
      </c>
      <c r="G60" t="s">
        <v>333</v>
      </c>
      <c r="H60" s="21">
        <f>VLOOKUP(G60,lists!Z:AA,2,FALSE)</f>
        <v>7</v>
      </c>
      <c r="I60">
        <v>5</v>
      </c>
      <c r="J60" t="s">
        <v>40</v>
      </c>
      <c r="K60" t="s">
        <v>50</v>
      </c>
      <c r="N60" t="s">
        <v>861</v>
      </c>
      <c r="O60" t="s">
        <v>34</v>
      </c>
      <c r="P60"/>
      <c r="Q60">
        <v>0</v>
      </c>
      <c r="R60" s="24"/>
      <c r="S60" s="22"/>
      <c r="T60" s="25"/>
      <c r="U60" s="3" t="str">
        <f t="shared" si="2"/>
        <v>2YO</v>
      </c>
      <c r="V60" s="3" t="str">
        <f t="shared" si="3"/>
        <v>A</v>
      </c>
      <c r="W60" t="b">
        <f>VLOOKUP(J60,lists!$B$2:$C$3,2,FALSE)</f>
        <v>1</v>
      </c>
      <c r="X60" t="b">
        <f>VLOOKUP(U60,lists!$B:$C,2,FALSE)</f>
        <v>1</v>
      </c>
      <c r="Y60" t="b">
        <f>IF(AND(H60&gt;=FLAT!$L$1,'Raw - F'!H60&lt;=FLAT!$L$2),TRUE,FALSE)</f>
        <v>1</v>
      </c>
      <c r="Z60" t="b">
        <f>VLOOKUP(V60,lists!$B$7:$C$8,2,FALSE)</f>
        <v>1</v>
      </c>
      <c r="AA60" t="b">
        <f>VLOOKUP(IF(K60="","Open",SUBSTITUTE(K60,"/Nov","")),lists!$B$27:$D$29,2,FALSE)</f>
        <v>1</v>
      </c>
      <c r="AB60" t="b">
        <f>VLOOKUP(I60,lists!B:C,2,FALSE)</f>
        <v>1</v>
      </c>
      <c r="AC60" t="b">
        <f>VLOOKUP(E60,lists!$B$23:$D$25,2,FALSE)</f>
        <v>1</v>
      </c>
      <c r="AD60">
        <f t="shared" si="4"/>
        <v>1</v>
      </c>
      <c r="AP60" s="32">
        <v>43987</v>
      </c>
      <c r="AQ60" s="32" t="s">
        <v>62</v>
      </c>
      <c r="AR60" s="32" t="s">
        <v>48</v>
      </c>
      <c r="AS60" s="32" t="s">
        <v>204</v>
      </c>
      <c r="AT60" s="32" t="s">
        <v>31</v>
      </c>
      <c r="AU60" s="32">
        <v>12</v>
      </c>
      <c r="AV60" s="32">
        <v>1</v>
      </c>
      <c r="AW60" s="32" t="s">
        <v>40</v>
      </c>
      <c r="BA60" s="32" t="s">
        <v>43</v>
      </c>
      <c r="BB60" s="32" t="s">
        <v>120</v>
      </c>
      <c r="BC60" s="32">
        <v>0</v>
      </c>
      <c r="BD60" s="32">
        <v>0</v>
      </c>
      <c r="BG60" s="32" t="s">
        <v>43</v>
      </c>
      <c r="BH60" s="32" t="s">
        <v>34</v>
      </c>
      <c r="BI60" s="32" t="s">
        <v>91</v>
      </c>
    </row>
    <row r="61" spans="1:61" x14ac:dyDescent="0.35">
      <c r="A61" s="4">
        <f t="shared" si="5"/>
        <v>61</v>
      </c>
      <c r="B61" s="4">
        <f t="shared" si="6"/>
        <v>60</v>
      </c>
      <c r="C61" s="12">
        <v>44046</v>
      </c>
      <c r="D61" t="s">
        <v>130</v>
      </c>
      <c r="E61" s="5" t="s">
        <v>29</v>
      </c>
      <c r="F61" t="s">
        <v>430</v>
      </c>
      <c r="G61" t="s">
        <v>67</v>
      </c>
      <c r="H61" s="21">
        <f>VLOOKUP(G61,lists!Z:AA,2,FALSE)</f>
        <v>12</v>
      </c>
      <c r="I61">
        <v>4</v>
      </c>
      <c r="J61" t="s">
        <v>32</v>
      </c>
      <c r="N61" t="s">
        <v>864</v>
      </c>
      <c r="O61" t="s">
        <v>34</v>
      </c>
      <c r="P61"/>
      <c r="Q61" t="s">
        <v>293</v>
      </c>
      <c r="R61" s="25"/>
      <c r="S61" s="25"/>
      <c r="T61" s="24"/>
      <c r="U61" s="3" t="str">
        <f t="shared" si="2"/>
        <v>Other</v>
      </c>
      <c r="V61" s="3" t="str">
        <f t="shared" si="3"/>
        <v>A</v>
      </c>
      <c r="W61" t="b">
        <f>VLOOKUP(J61,lists!$B$2:$C$3,2,FALSE)</f>
        <v>1</v>
      </c>
      <c r="X61" t="b">
        <f>VLOOKUP(U61,lists!$B:$C,2,FALSE)</f>
        <v>1</v>
      </c>
      <c r="Y61" t="b">
        <f>IF(AND(H61&gt;=FLAT!$L$1,'Raw - F'!H61&lt;=FLAT!$L$2),TRUE,FALSE)</f>
        <v>1</v>
      </c>
      <c r="Z61" t="b">
        <f>VLOOKUP(V61,lists!$B$7:$C$8,2,FALSE)</f>
        <v>1</v>
      </c>
      <c r="AA61" t="b">
        <f>VLOOKUP(IF(K61="","Open",SUBSTITUTE(K61,"/Nov","")),lists!$B$27:$D$29,2,FALSE)</f>
        <v>1</v>
      </c>
      <c r="AB61" t="b">
        <f>VLOOKUP(I61,lists!B:C,2,FALSE)</f>
        <v>1</v>
      </c>
      <c r="AC61" t="b">
        <f>VLOOKUP(E61,lists!$B$23:$D$25,2,FALSE)</f>
        <v>1</v>
      </c>
      <c r="AD61">
        <f t="shared" si="4"/>
        <v>1</v>
      </c>
      <c r="AP61" s="32">
        <v>43987</v>
      </c>
      <c r="AQ61" s="32" t="s">
        <v>62</v>
      </c>
      <c r="AR61" s="32" t="s">
        <v>48</v>
      </c>
      <c r="AS61" s="32" t="s">
        <v>205</v>
      </c>
      <c r="AT61" s="32" t="s">
        <v>31</v>
      </c>
      <c r="AU61" s="32">
        <v>12</v>
      </c>
      <c r="AV61" s="32">
        <v>1</v>
      </c>
      <c r="AW61" s="32" t="s">
        <v>40</v>
      </c>
      <c r="BA61" s="32" t="s">
        <v>43</v>
      </c>
      <c r="BB61" s="32" t="s">
        <v>52</v>
      </c>
      <c r="BC61" s="32">
        <v>0</v>
      </c>
      <c r="BD61" s="32">
        <v>0</v>
      </c>
      <c r="BG61" s="32" t="s">
        <v>43</v>
      </c>
      <c r="BH61" s="32" t="s">
        <v>52</v>
      </c>
      <c r="BI61" s="32" t="s">
        <v>91</v>
      </c>
    </row>
    <row r="62" spans="1:61" x14ac:dyDescent="0.35">
      <c r="A62" s="4">
        <f t="shared" si="5"/>
        <v>62</v>
      </c>
      <c r="B62" s="4">
        <f t="shared" si="6"/>
        <v>61</v>
      </c>
      <c r="C62" s="12">
        <v>44046</v>
      </c>
      <c r="D62" t="s">
        <v>130</v>
      </c>
      <c r="E62" s="5" t="s">
        <v>29</v>
      </c>
      <c r="F62" t="s">
        <v>340</v>
      </c>
      <c r="G62" t="s">
        <v>328</v>
      </c>
      <c r="H62" s="21">
        <f>VLOOKUP(G62,lists!Z:AA,2,FALSE)</f>
        <v>6</v>
      </c>
      <c r="I62">
        <v>5</v>
      </c>
      <c r="J62" t="s">
        <v>40</v>
      </c>
      <c r="K62" t="s">
        <v>50</v>
      </c>
      <c r="N62" t="s">
        <v>861</v>
      </c>
      <c r="O62" t="s">
        <v>34</v>
      </c>
      <c r="P62"/>
      <c r="Q62">
        <v>0</v>
      </c>
      <c r="R62" s="27"/>
      <c r="S62" s="25"/>
      <c r="T62" s="24"/>
      <c r="U62" s="3" t="str">
        <f t="shared" si="2"/>
        <v>2YO</v>
      </c>
      <c r="V62" s="3" t="str">
        <f t="shared" si="3"/>
        <v>A</v>
      </c>
      <c r="W62" t="b">
        <f>VLOOKUP(J62,lists!$B$2:$C$3,2,FALSE)</f>
        <v>1</v>
      </c>
      <c r="X62" t="b">
        <f>VLOOKUP(U62,lists!$B:$C,2,FALSE)</f>
        <v>1</v>
      </c>
      <c r="Y62" t="b">
        <f>IF(AND(H62&gt;=FLAT!$L$1,'Raw - F'!H62&lt;=FLAT!$L$2),TRUE,FALSE)</f>
        <v>1</v>
      </c>
      <c r="Z62" t="b">
        <f>VLOOKUP(V62,lists!$B$7:$C$8,2,FALSE)</f>
        <v>1</v>
      </c>
      <c r="AA62" t="b">
        <f>VLOOKUP(IF(K62="","Open",SUBSTITUTE(K62,"/Nov","")),lists!$B$27:$D$29,2,FALSE)</f>
        <v>1</v>
      </c>
      <c r="AB62" t="b">
        <f>VLOOKUP(I62,lists!B:C,2,FALSE)</f>
        <v>1</v>
      </c>
      <c r="AC62" t="b">
        <f>VLOOKUP(E62,lists!$B$23:$D$25,2,FALSE)</f>
        <v>1</v>
      </c>
      <c r="AD62">
        <f t="shared" si="4"/>
        <v>1</v>
      </c>
      <c r="AP62" s="32">
        <v>43987</v>
      </c>
      <c r="AQ62" s="32" t="s">
        <v>62</v>
      </c>
      <c r="AR62" s="32" t="s">
        <v>48</v>
      </c>
      <c r="AS62" s="32" t="s">
        <v>30</v>
      </c>
      <c r="AT62" s="32" t="s">
        <v>51</v>
      </c>
      <c r="AU62" s="32">
        <v>7</v>
      </c>
      <c r="AV62" s="32">
        <v>3</v>
      </c>
      <c r="AW62" s="32" t="s">
        <v>32</v>
      </c>
      <c r="BA62" s="32" t="s">
        <v>43</v>
      </c>
      <c r="BB62" s="32" t="s">
        <v>34</v>
      </c>
      <c r="BC62" s="32">
        <v>76</v>
      </c>
      <c r="BD62" s="32">
        <v>95</v>
      </c>
      <c r="BG62" s="32" t="s">
        <v>43</v>
      </c>
      <c r="BH62" s="32" t="s">
        <v>34</v>
      </c>
      <c r="BI62" s="32" t="s">
        <v>292</v>
      </c>
    </row>
    <row r="63" spans="1:61" x14ac:dyDescent="0.35">
      <c r="A63" s="4">
        <f t="shared" si="5"/>
        <v>63</v>
      </c>
      <c r="B63" s="4">
        <f t="shared" si="6"/>
        <v>62</v>
      </c>
      <c r="C63" s="12">
        <v>44046</v>
      </c>
      <c r="D63" t="s">
        <v>130</v>
      </c>
      <c r="E63" s="5" t="s">
        <v>29</v>
      </c>
      <c r="F63" t="s">
        <v>431</v>
      </c>
      <c r="G63" t="s">
        <v>329</v>
      </c>
      <c r="H63" s="21">
        <f>VLOOKUP(G63,lists!Z:AA,2,FALSE)</f>
        <v>8</v>
      </c>
      <c r="I63">
        <v>4</v>
      </c>
      <c r="J63" t="s">
        <v>32</v>
      </c>
      <c r="N63" t="s">
        <v>862</v>
      </c>
      <c r="O63" t="s">
        <v>52</v>
      </c>
      <c r="P63"/>
      <c r="Q63" t="s">
        <v>308</v>
      </c>
      <c r="R63" s="28"/>
      <c r="S63" s="28"/>
      <c r="T63" s="25"/>
      <c r="U63" s="3" t="str">
        <f t="shared" si="2"/>
        <v>Other</v>
      </c>
      <c r="V63" s="3" t="str">
        <f t="shared" si="3"/>
        <v>F</v>
      </c>
      <c r="W63" t="b">
        <f>VLOOKUP(J63,lists!$B$2:$C$3,2,FALSE)</f>
        <v>1</v>
      </c>
      <c r="X63" t="b">
        <f>VLOOKUP(U63,lists!$B:$C,2,FALSE)</f>
        <v>1</v>
      </c>
      <c r="Y63" t="b">
        <f>IF(AND(H63&gt;=FLAT!$L$1,'Raw - F'!H63&lt;=FLAT!$L$2),TRUE,FALSE)</f>
        <v>1</v>
      </c>
      <c r="Z63" t="b">
        <f>VLOOKUP(V63,lists!$B$7:$C$8,2,FALSE)</f>
        <v>1</v>
      </c>
      <c r="AA63" t="b">
        <f>VLOOKUP(IF(K63="","Open",SUBSTITUTE(K63,"/Nov","")),lists!$B$27:$D$29,2,FALSE)</f>
        <v>1</v>
      </c>
      <c r="AB63" t="b">
        <f>VLOOKUP(I63,lists!B:C,2,FALSE)</f>
        <v>1</v>
      </c>
      <c r="AC63" t="b">
        <f>VLOOKUP(E63,lists!$B$23:$D$25,2,FALSE)</f>
        <v>1</v>
      </c>
      <c r="AD63">
        <f t="shared" si="4"/>
        <v>1</v>
      </c>
      <c r="AP63" s="32">
        <v>43987</v>
      </c>
      <c r="AQ63" s="32" t="s">
        <v>62</v>
      </c>
      <c r="AR63" s="32" t="s">
        <v>48</v>
      </c>
      <c r="AS63" s="32" t="s">
        <v>30</v>
      </c>
      <c r="AT63" s="32" t="s">
        <v>37</v>
      </c>
      <c r="AU63" s="32">
        <v>6</v>
      </c>
      <c r="AV63" s="32">
        <v>4</v>
      </c>
      <c r="AW63" s="32" t="s">
        <v>32</v>
      </c>
      <c r="BA63" s="32" t="s">
        <v>43</v>
      </c>
      <c r="BB63" s="32" t="s">
        <v>34</v>
      </c>
      <c r="BC63" s="32">
        <v>66</v>
      </c>
      <c r="BD63" s="32">
        <v>85</v>
      </c>
      <c r="BG63" s="32" t="s">
        <v>43</v>
      </c>
      <c r="BH63" s="32" t="s">
        <v>34</v>
      </c>
      <c r="BI63" s="32" t="s">
        <v>293</v>
      </c>
    </row>
    <row r="64" spans="1:61" x14ac:dyDescent="0.35">
      <c r="A64" s="4">
        <f t="shared" si="5"/>
        <v>64</v>
      </c>
      <c r="B64" s="4">
        <f t="shared" si="6"/>
        <v>63</v>
      </c>
      <c r="C64" s="12">
        <v>44046</v>
      </c>
      <c r="D64" t="s">
        <v>130</v>
      </c>
      <c r="E64" s="5" t="s">
        <v>29</v>
      </c>
      <c r="F64" t="s">
        <v>432</v>
      </c>
      <c r="G64" t="s">
        <v>333</v>
      </c>
      <c r="H64" s="21">
        <f>VLOOKUP(G64,lists!Z:AA,2,FALSE)</f>
        <v>7</v>
      </c>
      <c r="I64">
        <v>5</v>
      </c>
      <c r="J64" t="s">
        <v>32</v>
      </c>
      <c r="N64" t="s">
        <v>863</v>
      </c>
      <c r="O64" t="s">
        <v>34</v>
      </c>
      <c r="P64"/>
      <c r="Q64" t="s">
        <v>303</v>
      </c>
      <c r="R64" s="28"/>
      <c r="S64" s="28"/>
      <c r="T64" s="25"/>
      <c r="U64" s="3" t="str">
        <f t="shared" si="2"/>
        <v>3YO</v>
      </c>
      <c r="V64" s="3" t="str">
        <f t="shared" si="3"/>
        <v>A</v>
      </c>
      <c r="W64" t="b">
        <f>VLOOKUP(J64,lists!$B$2:$C$3,2,FALSE)</f>
        <v>1</v>
      </c>
      <c r="X64" t="b">
        <f>VLOOKUP(U64,lists!$B:$C,2,FALSE)</f>
        <v>1</v>
      </c>
      <c r="Y64" t="b">
        <f>IF(AND(H64&gt;=FLAT!$L$1,'Raw - F'!H64&lt;=FLAT!$L$2),TRUE,FALSE)</f>
        <v>1</v>
      </c>
      <c r="Z64" t="b">
        <f>VLOOKUP(V64,lists!$B$7:$C$8,2,FALSE)</f>
        <v>1</v>
      </c>
      <c r="AA64" t="b">
        <f>VLOOKUP(IF(K64="","Open",SUBSTITUTE(K64,"/Nov","")),lists!$B$27:$D$29,2,FALSE)</f>
        <v>1</v>
      </c>
      <c r="AB64" t="b">
        <f>VLOOKUP(I64,lists!B:C,2,FALSE)</f>
        <v>1</v>
      </c>
      <c r="AC64" t="b">
        <f>VLOOKUP(E64,lists!$B$23:$D$25,2,FALSE)</f>
        <v>1</v>
      </c>
      <c r="AD64">
        <f t="shared" si="4"/>
        <v>1</v>
      </c>
      <c r="AP64" s="32">
        <v>43987</v>
      </c>
      <c r="AQ64" s="32" t="s">
        <v>62</v>
      </c>
      <c r="AR64" s="32" t="s">
        <v>48</v>
      </c>
      <c r="AS64" s="32" t="s">
        <v>30</v>
      </c>
      <c r="AT64" s="32" t="s">
        <v>37</v>
      </c>
      <c r="AU64" s="32">
        <v>6</v>
      </c>
      <c r="AV64" s="32">
        <v>4</v>
      </c>
      <c r="AW64" s="32" t="s">
        <v>32</v>
      </c>
      <c r="BA64" s="32" t="s">
        <v>33</v>
      </c>
      <c r="BB64" s="32" t="s">
        <v>34</v>
      </c>
      <c r="BC64" s="32">
        <v>59</v>
      </c>
      <c r="BD64" s="32">
        <v>78</v>
      </c>
      <c r="BG64" s="32" t="s">
        <v>81</v>
      </c>
      <c r="BH64" s="32" t="s">
        <v>34</v>
      </c>
      <c r="BI64" s="32" t="s">
        <v>294</v>
      </c>
    </row>
    <row r="65" spans="1:61" x14ac:dyDescent="0.35">
      <c r="A65" s="4">
        <f t="shared" si="5"/>
        <v>65</v>
      </c>
      <c r="B65" s="4">
        <f t="shared" si="6"/>
        <v>64</v>
      </c>
      <c r="C65" s="12">
        <v>44046</v>
      </c>
      <c r="D65" t="s">
        <v>130</v>
      </c>
      <c r="E65" s="5" t="s">
        <v>29</v>
      </c>
      <c r="F65" t="s">
        <v>426</v>
      </c>
      <c r="G65" t="s">
        <v>67</v>
      </c>
      <c r="H65" s="21">
        <f>VLOOKUP(G65,lists!Z:AA,2,FALSE)</f>
        <v>12</v>
      </c>
      <c r="I65">
        <v>5</v>
      </c>
      <c r="J65" t="s">
        <v>40</v>
      </c>
      <c r="K65" t="s">
        <v>41</v>
      </c>
      <c r="N65" t="s">
        <v>862</v>
      </c>
      <c r="O65" t="s">
        <v>52</v>
      </c>
      <c r="P65"/>
      <c r="Q65">
        <v>0</v>
      </c>
      <c r="R65" s="28"/>
      <c r="S65" s="28"/>
      <c r="T65" s="28"/>
      <c r="U65" s="3" t="str">
        <f t="shared" si="2"/>
        <v>Other</v>
      </c>
      <c r="V65" s="3" t="str">
        <f t="shared" si="3"/>
        <v>F</v>
      </c>
      <c r="W65" t="b">
        <f>VLOOKUP(J65,lists!$B$2:$C$3,2,FALSE)</f>
        <v>1</v>
      </c>
      <c r="X65" t="b">
        <f>VLOOKUP(U65,lists!$B:$C,2,FALSE)</f>
        <v>1</v>
      </c>
      <c r="Y65" t="b">
        <f>IF(AND(H65&gt;=FLAT!$L$1,'Raw - F'!H65&lt;=FLAT!$L$2),TRUE,FALSE)</f>
        <v>1</v>
      </c>
      <c r="Z65" t="b">
        <f>VLOOKUP(V65,lists!$B$7:$C$8,2,FALSE)</f>
        <v>1</v>
      </c>
      <c r="AA65" t="b">
        <f>VLOOKUP(IF(K65="","Open",SUBSTITUTE(K65,"/Nov","")),lists!$B$27:$D$29,2,FALSE)</f>
        <v>1</v>
      </c>
      <c r="AB65" t="b">
        <f>VLOOKUP(I65,lists!B:C,2,FALSE)</f>
        <v>1</v>
      </c>
      <c r="AC65" t="b">
        <f>VLOOKUP(E65,lists!$B$23:$D$25,2,FALSE)</f>
        <v>1</v>
      </c>
      <c r="AD65">
        <f t="shared" si="4"/>
        <v>1</v>
      </c>
      <c r="AP65" s="32">
        <v>43987</v>
      </c>
      <c r="AQ65" s="32" t="s">
        <v>62</v>
      </c>
      <c r="AR65" s="32" t="s">
        <v>48</v>
      </c>
      <c r="AS65" s="32" t="s">
        <v>30</v>
      </c>
      <c r="AT65" s="32" t="s">
        <v>31</v>
      </c>
      <c r="AU65" s="32">
        <v>12</v>
      </c>
      <c r="AV65" s="32">
        <v>4</v>
      </c>
      <c r="AW65" s="32" t="s">
        <v>32</v>
      </c>
      <c r="BA65" s="32" t="s">
        <v>33</v>
      </c>
      <c r="BB65" s="32" t="s">
        <v>34</v>
      </c>
      <c r="BC65" s="32">
        <v>59</v>
      </c>
      <c r="BD65" s="32">
        <v>78</v>
      </c>
      <c r="BG65" s="32" t="s">
        <v>81</v>
      </c>
      <c r="BH65" s="32" t="s">
        <v>34</v>
      </c>
      <c r="BI65" s="32" t="s">
        <v>294</v>
      </c>
    </row>
    <row r="66" spans="1:61" x14ac:dyDescent="0.35">
      <c r="A66" s="4">
        <f t="shared" si="5"/>
        <v>66</v>
      </c>
      <c r="B66" s="4">
        <f t="shared" ref="B66:B129" si="7">IF(AND(A65&lt;1,AD66=1),1,IF(AD66=1,A65,""))</f>
        <v>65</v>
      </c>
      <c r="C66" s="12">
        <v>44046</v>
      </c>
      <c r="D66" t="s">
        <v>200</v>
      </c>
      <c r="E66" s="5" t="s">
        <v>48</v>
      </c>
      <c r="F66" t="s">
        <v>433</v>
      </c>
      <c r="G66" t="s">
        <v>327</v>
      </c>
      <c r="H66" s="21">
        <f>VLOOKUP(G66,lists!Z:AA,2,FALSE)</f>
        <v>5</v>
      </c>
      <c r="I66">
        <v>3</v>
      </c>
      <c r="J66" t="s">
        <v>32</v>
      </c>
      <c r="N66" t="s">
        <v>862</v>
      </c>
      <c r="O66" t="s">
        <v>34</v>
      </c>
      <c r="P66"/>
      <c r="Q66" t="s">
        <v>304</v>
      </c>
      <c r="R66" s="24"/>
      <c r="S66" s="24"/>
      <c r="T66" s="24"/>
      <c r="U66" s="3" t="str">
        <f t="shared" si="2"/>
        <v>Other</v>
      </c>
      <c r="V66" s="3" t="str">
        <f t="shared" si="3"/>
        <v>A</v>
      </c>
      <c r="W66" t="b">
        <f>VLOOKUP(J66,lists!$B$2:$C$3,2,FALSE)</f>
        <v>1</v>
      </c>
      <c r="X66" t="b">
        <f>VLOOKUP(U66,lists!$B:$C,2,FALSE)</f>
        <v>1</v>
      </c>
      <c r="Y66" t="b">
        <f>IF(AND(H66&gt;=FLAT!$L$1,'Raw - F'!H66&lt;=FLAT!$L$2),TRUE,FALSE)</f>
        <v>1</v>
      </c>
      <c r="Z66" t="b">
        <f>VLOOKUP(V66,lists!$B$7:$C$8,2,FALSE)</f>
        <v>1</v>
      </c>
      <c r="AA66" t="b">
        <f>VLOOKUP(IF(K66="","Open",SUBSTITUTE(K66,"/Nov","")),lists!$B$27:$D$29,2,FALSE)</f>
        <v>1</v>
      </c>
      <c r="AB66" t="b">
        <f>VLOOKUP(I66,lists!B:C,2,FALSE)</f>
        <v>1</v>
      </c>
      <c r="AC66" t="b">
        <f>VLOOKUP(E66,lists!$B$23:$D$25,2,FALSE)</f>
        <v>1</v>
      </c>
      <c r="AD66">
        <f t="shared" si="4"/>
        <v>1</v>
      </c>
      <c r="AP66" s="32">
        <v>43987</v>
      </c>
      <c r="AQ66" s="32" t="s">
        <v>62</v>
      </c>
      <c r="AR66" s="32" t="s">
        <v>48</v>
      </c>
      <c r="AS66" s="32" t="s">
        <v>44</v>
      </c>
      <c r="AT66" s="32" t="s">
        <v>37</v>
      </c>
      <c r="AU66" s="32">
        <v>6</v>
      </c>
      <c r="AV66" s="32">
        <v>5</v>
      </c>
      <c r="AW66" s="32" t="s">
        <v>40</v>
      </c>
      <c r="AX66" s="32" t="s">
        <v>41</v>
      </c>
      <c r="AY66" s="32" t="s">
        <v>56</v>
      </c>
      <c r="BA66" s="32" t="s">
        <v>42</v>
      </c>
      <c r="BB66" s="32" t="s">
        <v>34</v>
      </c>
      <c r="BC66" s="32">
        <v>0</v>
      </c>
      <c r="BD66" s="32">
        <v>0</v>
      </c>
      <c r="BG66" s="32" t="s">
        <v>42</v>
      </c>
      <c r="BH66" s="32" t="s">
        <v>34</v>
      </c>
      <c r="BI66" s="32" t="s">
        <v>91</v>
      </c>
    </row>
    <row r="67" spans="1:61" x14ac:dyDescent="0.35">
      <c r="A67" s="4">
        <f t="shared" ref="A67:A85" si="8">IF(B67="",A66,B67+1)</f>
        <v>67</v>
      </c>
      <c r="B67" s="4">
        <f t="shared" si="7"/>
        <v>66</v>
      </c>
      <c r="C67" s="12">
        <v>44046</v>
      </c>
      <c r="D67" t="s">
        <v>200</v>
      </c>
      <c r="E67" s="5" t="s">
        <v>48</v>
      </c>
      <c r="F67" t="s">
        <v>434</v>
      </c>
      <c r="G67" t="s">
        <v>332</v>
      </c>
      <c r="H67" s="21">
        <f>VLOOKUP(G67,lists!Z:AA,2,FALSE)</f>
        <v>11</v>
      </c>
      <c r="I67">
        <v>6</v>
      </c>
      <c r="J67" t="s">
        <v>32</v>
      </c>
      <c r="N67" t="s">
        <v>862</v>
      </c>
      <c r="O67" t="s">
        <v>34</v>
      </c>
      <c r="P67"/>
      <c r="Q67" t="s">
        <v>297</v>
      </c>
      <c r="R67" s="26"/>
      <c r="S67" s="25"/>
      <c r="T67" s="25"/>
      <c r="U67" s="3" t="str">
        <f t="shared" ref="U67:U130" si="9">IF(OR(N67="2yO",N67="3yO"),N67,"Other")</f>
        <v>Other</v>
      </c>
      <c r="V67" s="3" t="str">
        <f t="shared" ref="V67:V128" si="10">IF(O67="F",O67,"A")</f>
        <v>A</v>
      </c>
      <c r="W67" t="b">
        <f>VLOOKUP(J67,lists!$B$2:$C$3,2,FALSE)</f>
        <v>1</v>
      </c>
      <c r="X67" t="b">
        <f>VLOOKUP(U67,lists!$B:$C,2,FALSE)</f>
        <v>1</v>
      </c>
      <c r="Y67" t="b">
        <f>IF(AND(H67&gt;=FLAT!$L$1,'Raw - F'!H67&lt;=FLAT!$L$2),TRUE,FALSE)</f>
        <v>1</v>
      </c>
      <c r="Z67" t="b">
        <f>VLOOKUP(V67,lists!$B$7:$C$8,2,FALSE)</f>
        <v>1</v>
      </c>
      <c r="AA67" t="b">
        <f>VLOOKUP(IF(K67="","Open",SUBSTITUTE(K67,"/Nov","")),lists!$B$27:$D$29,2,FALSE)</f>
        <v>1</v>
      </c>
      <c r="AB67" t="b">
        <f>VLOOKUP(I67,lists!B:C,2,FALSE)</f>
        <v>1</v>
      </c>
      <c r="AC67" t="b">
        <f>VLOOKUP(E67,lists!$B$23:$D$25,2,FALSE)</f>
        <v>1</v>
      </c>
      <c r="AD67">
        <f t="shared" ref="AD67:AD103" si="11">IF(AND(W67=TRUE,X67=TRUE,Y67=TRUE,Z67=TRUE,AA67=TRUE,AB67=TRUE,AC67=TRUE),1,0)</f>
        <v>1</v>
      </c>
      <c r="AP67" s="32">
        <v>43987</v>
      </c>
      <c r="AQ67" s="32" t="s">
        <v>62</v>
      </c>
      <c r="AR67" s="32" t="s">
        <v>48</v>
      </c>
      <c r="AS67" s="32" t="s">
        <v>30</v>
      </c>
      <c r="AT67" s="32" t="s">
        <v>36</v>
      </c>
      <c r="AU67" s="32">
        <v>8</v>
      </c>
      <c r="AV67" s="32">
        <v>5</v>
      </c>
      <c r="AW67" s="32" t="s">
        <v>32</v>
      </c>
      <c r="BA67" s="32" t="s">
        <v>33</v>
      </c>
      <c r="BB67" s="32" t="s">
        <v>34</v>
      </c>
      <c r="BC67" s="32">
        <v>51</v>
      </c>
      <c r="BD67" s="32">
        <v>70</v>
      </c>
      <c r="BG67" s="32" t="s">
        <v>81</v>
      </c>
      <c r="BH67" s="32" t="s">
        <v>34</v>
      </c>
      <c r="BI67" s="32" t="s">
        <v>303</v>
      </c>
    </row>
    <row r="68" spans="1:61" x14ac:dyDescent="0.35">
      <c r="A68" s="4">
        <f t="shared" si="8"/>
        <v>68</v>
      </c>
      <c r="B68" s="4">
        <f t="shared" si="7"/>
        <v>67</v>
      </c>
      <c r="C68" s="12">
        <v>44046</v>
      </c>
      <c r="D68" t="s">
        <v>200</v>
      </c>
      <c r="E68" s="5" t="s">
        <v>48</v>
      </c>
      <c r="F68" t="s">
        <v>435</v>
      </c>
      <c r="G68" t="s">
        <v>329</v>
      </c>
      <c r="H68" s="21">
        <f>VLOOKUP(G68,lists!Z:AA,2,FALSE)</f>
        <v>8</v>
      </c>
      <c r="I68">
        <v>4</v>
      </c>
      <c r="J68" t="s">
        <v>32</v>
      </c>
      <c r="N68" t="s">
        <v>863</v>
      </c>
      <c r="O68" t="s">
        <v>34</v>
      </c>
      <c r="P68"/>
      <c r="Q68" t="s">
        <v>308</v>
      </c>
      <c r="R68" s="24"/>
      <c r="S68" s="24"/>
      <c r="T68" s="24"/>
      <c r="U68" s="3" t="str">
        <f t="shared" si="9"/>
        <v>3YO</v>
      </c>
      <c r="V68" s="3" t="str">
        <f t="shared" si="10"/>
        <v>A</v>
      </c>
      <c r="W68" t="b">
        <f>VLOOKUP(J68,lists!$B$2:$C$3,2,FALSE)</f>
        <v>1</v>
      </c>
      <c r="X68" t="b">
        <f>VLOOKUP(U68,lists!$B:$C,2,FALSE)</f>
        <v>1</v>
      </c>
      <c r="Y68" t="b">
        <f>IF(AND(H68&gt;=FLAT!$L$1,'Raw - F'!H68&lt;=FLAT!$L$2),TRUE,FALSE)</f>
        <v>1</v>
      </c>
      <c r="Z68" t="b">
        <f>VLOOKUP(V68,lists!$B$7:$C$8,2,FALSE)</f>
        <v>1</v>
      </c>
      <c r="AA68" t="b">
        <f>VLOOKUP(IF(K68="","Open",SUBSTITUTE(K68,"/Nov","")),lists!$B$27:$D$29,2,FALSE)</f>
        <v>1</v>
      </c>
      <c r="AB68" t="b">
        <f>VLOOKUP(I68,lists!B:C,2,FALSE)</f>
        <v>1</v>
      </c>
      <c r="AC68" t="b">
        <f>VLOOKUP(E68,lists!$B$23:$D$25,2,FALSE)</f>
        <v>1</v>
      </c>
      <c r="AD68">
        <f t="shared" si="11"/>
        <v>1</v>
      </c>
      <c r="AP68" s="32">
        <v>43987</v>
      </c>
      <c r="AQ68" s="32" t="s">
        <v>118</v>
      </c>
      <c r="AR68" s="32" t="s">
        <v>54</v>
      </c>
      <c r="AS68" s="32" t="s">
        <v>121</v>
      </c>
      <c r="AT68" s="32" t="s">
        <v>37</v>
      </c>
      <c r="AU68" s="32">
        <v>6</v>
      </c>
      <c r="AV68" s="32">
        <v>1</v>
      </c>
      <c r="AW68" s="32" t="s">
        <v>40</v>
      </c>
      <c r="BA68" s="32" t="s">
        <v>46</v>
      </c>
      <c r="BB68" s="32" t="s">
        <v>34</v>
      </c>
      <c r="BC68" s="32">
        <v>0</v>
      </c>
      <c r="BD68" s="32">
        <v>0</v>
      </c>
      <c r="BG68" s="32" t="s">
        <v>81</v>
      </c>
      <c r="BH68" s="32" t="s">
        <v>34</v>
      </c>
      <c r="BI68" s="32" t="s">
        <v>91</v>
      </c>
    </row>
    <row r="69" spans="1:61" x14ac:dyDescent="0.35">
      <c r="A69" s="4">
        <f t="shared" si="8"/>
        <v>69</v>
      </c>
      <c r="B69" s="4">
        <f t="shared" si="7"/>
        <v>68</v>
      </c>
      <c r="C69" s="12">
        <v>44046</v>
      </c>
      <c r="D69" t="s">
        <v>200</v>
      </c>
      <c r="E69" s="5" t="s">
        <v>48</v>
      </c>
      <c r="F69" t="s">
        <v>436</v>
      </c>
      <c r="G69" t="s">
        <v>328</v>
      </c>
      <c r="H69" s="21">
        <f>VLOOKUP(G69,lists!Z:AA,2,FALSE)</f>
        <v>6</v>
      </c>
      <c r="I69">
        <v>3</v>
      </c>
      <c r="J69" t="s">
        <v>32</v>
      </c>
      <c r="N69" t="s">
        <v>864</v>
      </c>
      <c r="O69" t="s">
        <v>34</v>
      </c>
      <c r="P69"/>
      <c r="Q69" t="s">
        <v>292</v>
      </c>
      <c r="R69" s="26"/>
      <c r="S69" s="25"/>
      <c r="T69" s="25"/>
      <c r="U69" s="3" t="str">
        <f t="shared" si="9"/>
        <v>Other</v>
      </c>
      <c r="V69" s="3" t="str">
        <f t="shared" si="10"/>
        <v>A</v>
      </c>
      <c r="W69" t="b">
        <f>VLOOKUP(J69,lists!$B$2:$C$3,2,FALSE)</f>
        <v>1</v>
      </c>
      <c r="X69" t="b">
        <f>VLOOKUP(U69,lists!$B:$C,2,FALSE)</f>
        <v>1</v>
      </c>
      <c r="Y69" t="b">
        <f>IF(AND(H69&gt;=FLAT!$L$1,'Raw - F'!H69&lt;=FLAT!$L$2),TRUE,FALSE)</f>
        <v>1</v>
      </c>
      <c r="Z69" t="b">
        <f>VLOOKUP(V69,lists!$B$7:$C$8,2,FALSE)</f>
        <v>1</v>
      </c>
      <c r="AA69" t="b">
        <f>VLOOKUP(IF(K69="","Open",SUBSTITUTE(K69,"/Nov","")),lists!$B$27:$D$29,2,FALSE)</f>
        <v>1</v>
      </c>
      <c r="AB69" t="b">
        <f>VLOOKUP(I69,lists!B:C,2,FALSE)</f>
        <v>1</v>
      </c>
      <c r="AC69" t="b">
        <f>VLOOKUP(E69,lists!$B$23:$D$25,2,FALSE)</f>
        <v>1</v>
      </c>
      <c r="AD69">
        <f t="shared" si="11"/>
        <v>1</v>
      </c>
      <c r="AP69" s="32">
        <v>43987</v>
      </c>
      <c r="AQ69" s="32" t="s">
        <v>118</v>
      </c>
      <c r="AR69" s="32" t="s">
        <v>54</v>
      </c>
      <c r="AS69" s="32" t="s">
        <v>122</v>
      </c>
      <c r="AT69" s="32" t="s">
        <v>36</v>
      </c>
      <c r="AU69" s="32">
        <v>8</v>
      </c>
      <c r="AV69" s="32">
        <v>1</v>
      </c>
      <c r="AW69" s="32" t="s">
        <v>40</v>
      </c>
      <c r="BA69" s="32" t="s">
        <v>33</v>
      </c>
      <c r="BB69" s="32" t="s">
        <v>34</v>
      </c>
      <c r="BC69" s="32">
        <v>0</v>
      </c>
      <c r="BD69" s="32">
        <v>0</v>
      </c>
      <c r="BG69" s="32" t="s">
        <v>81</v>
      </c>
      <c r="BH69" s="32" t="s">
        <v>34</v>
      </c>
      <c r="BI69" s="32" t="s">
        <v>91</v>
      </c>
    </row>
    <row r="70" spans="1:61" x14ac:dyDescent="0.35">
      <c r="A70" s="4">
        <f t="shared" si="8"/>
        <v>70</v>
      </c>
      <c r="B70" s="4">
        <f t="shared" si="7"/>
        <v>69</v>
      </c>
      <c r="C70" s="12">
        <v>44046</v>
      </c>
      <c r="D70" t="s">
        <v>200</v>
      </c>
      <c r="E70" s="5" t="s">
        <v>48</v>
      </c>
      <c r="F70" t="s">
        <v>437</v>
      </c>
      <c r="G70" t="s">
        <v>330</v>
      </c>
      <c r="H70" s="21">
        <f>VLOOKUP(G70,lists!Z:AA,2,FALSE)</f>
        <v>10</v>
      </c>
      <c r="I70">
        <v>5</v>
      </c>
      <c r="J70" t="s">
        <v>40</v>
      </c>
      <c r="K70" t="s">
        <v>50</v>
      </c>
      <c r="N70" t="s">
        <v>862</v>
      </c>
      <c r="O70" t="s">
        <v>34</v>
      </c>
      <c r="P70"/>
      <c r="Q70">
        <v>0</v>
      </c>
      <c r="R70" s="24"/>
      <c r="S70" s="24"/>
      <c r="T70" s="24"/>
      <c r="U70" s="3" t="str">
        <f t="shared" si="9"/>
        <v>Other</v>
      </c>
      <c r="V70" s="3" t="str">
        <f t="shared" si="10"/>
        <v>A</v>
      </c>
      <c r="W70" t="b">
        <f>VLOOKUP(J70,lists!$B$2:$C$3,2,FALSE)</f>
        <v>1</v>
      </c>
      <c r="X70" t="b">
        <f>VLOOKUP(U70,lists!$B:$C,2,FALSE)</f>
        <v>1</v>
      </c>
      <c r="Y70" t="b">
        <f>IF(AND(H70&gt;=FLAT!$L$1,'Raw - F'!H70&lt;=FLAT!$L$2),TRUE,FALSE)</f>
        <v>1</v>
      </c>
      <c r="Z70" t="b">
        <f>VLOOKUP(V70,lists!$B$7:$C$8,2,FALSE)</f>
        <v>1</v>
      </c>
      <c r="AA70" t="b">
        <f>VLOOKUP(IF(K70="","Open",SUBSTITUTE(K70,"/Nov","")),lists!$B$27:$D$29,2,FALSE)</f>
        <v>1</v>
      </c>
      <c r="AB70" t="b">
        <f>VLOOKUP(I70,lists!B:C,2,FALSE)</f>
        <v>1</v>
      </c>
      <c r="AC70" t="b">
        <f>VLOOKUP(E70,lists!$B$23:$D$25,2,FALSE)</f>
        <v>1</v>
      </c>
      <c r="AD70">
        <f t="shared" si="11"/>
        <v>1</v>
      </c>
      <c r="AP70" s="32">
        <v>43987</v>
      </c>
      <c r="AQ70" s="32" t="s">
        <v>118</v>
      </c>
      <c r="AR70" s="32" t="s">
        <v>54</v>
      </c>
      <c r="AS70" s="32" t="s">
        <v>124</v>
      </c>
      <c r="AT70" s="32" t="s">
        <v>31</v>
      </c>
      <c r="AU70" s="32">
        <v>12</v>
      </c>
      <c r="AV70" s="32">
        <v>1</v>
      </c>
      <c r="AW70" s="32" t="s">
        <v>40</v>
      </c>
      <c r="BA70" s="32" t="s">
        <v>33</v>
      </c>
      <c r="BB70" s="32" t="s">
        <v>34</v>
      </c>
      <c r="BC70" s="32">
        <v>0</v>
      </c>
      <c r="BD70" s="32">
        <v>0</v>
      </c>
      <c r="BG70" s="32" t="s">
        <v>81</v>
      </c>
      <c r="BH70" s="32" t="s">
        <v>34</v>
      </c>
      <c r="BI70" s="32" t="s">
        <v>91</v>
      </c>
    </row>
    <row r="71" spans="1:61" x14ac:dyDescent="0.35">
      <c r="A71" s="4">
        <f t="shared" si="8"/>
        <v>71</v>
      </c>
      <c r="B71" s="4">
        <f t="shared" si="7"/>
        <v>70</v>
      </c>
      <c r="C71" s="12">
        <v>44046</v>
      </c>
      <c r="D71" t="s">
        <v>200</v>
      </c>
      <c r="E71" s="5" t="s">
        <v>48</v>
      </c>
      <c r="F71" t="s">
        <v>438</v>
      </c>
      <c r="G71" t="s">
        <v>328</v>
      </c>
      <c r="H71" s="21">
        <f>VLOOKUP(G71,lists!Z:AA,2,FALSE)</f>
        <v>6</v>
      </c>
      <c r="I71">
        <v>5</v>
      </c>
      <c r="J71" t="s">
        <v>40</v>
      </c>
      <c r="K71" t="s">
        <v>41</v>
      </c>
      <c r="L71" t="s">
        <v>56</v>
      </c>
      <c r="N71" t="s">
        <v>861</v>
      </c>
      <c r="O71" t="s">
        <v>34</v>
      </c>
      <c r="P71" s="36">
        <v>33000</v>
      </c>
      <c r="Q71">
        <v>0</v>
      </c>
      <c r="R71" s="24"/>
      <c r="S71" s="24"/>
      <c r="T71" s="24"/>
      <c r="U71" s="3" t="str">
        <f t="shared" si="9"/>
        <v>2YO</v>
      </c>
      <c r="V71" s="3" t="str">
        <f t="shared" si="10"/>
        <v>A</v>
      </c>
      <c r="W71" t="b">
        <f>VLOOKUP(J71,lists!$B$2:$C$3,2,FALSE)</f>
        <v>1</v>
      </c>
      <c r="X71" t="b">
        <f>VLOOKUP(U71,lists!$B:$C,2,FALSE)</f>
        <v>1</v>
      </c>
      <c r="Y71" t="b">
        <f>IF(AND(H71&gt;=FLAT!$L$1,'Raw - F'!H71&lt;=FLAT!$L$2),TRUE,FALSE)</f>
        <v>1</v>
      </c>
      <c r="Z71" t="b">
        <f>VLOOKUP(V71,lists!$B$7:$C$8,2,FALSE)</f>
        <v>1</v>
      </c>
      <c r="AA71" t="b">
        <f>VLOOKUP(IF(K71="","Open",SUBSTITUTE(K71,"/Nov","")),lists!$B$27:$D$29,2,FALSE)</f>
        <v>1</v>
      </c>
      <c r="AB71" t="b">
        <f>VLOOKUP(I71,lists!B:C,2,FALSE)</f>
        <v>1</v>
      </c>
      <c r="AC71" t="b">
        <f>VLOOKUP(E71,lists!$B$23:$D$25,2,FALSE)</f>
        <v>1</v>
      </c>
      <c r="AD71">
        <f t="shared" si="11"/>
        <v>1</v>
      </c>
      <c r="AP71" s="32">
        <v>43987</v>
      </c>
      <c r="AQ71" s="32" t="s">
        <v>118</v>
      </c>
      <c r="AR71" s="32" t="s">
        <v>54</v>
      </c>
      <c r="AS71" s="32" t="s">
        <v>30</v>
      </c>
      <c r="AT71" s="32" t="s">
        <v>37</v>
      </c>
      <c r="AU71" s="32">
        <v>6</v>
      </c>
      <c r="AV71" s="32">
        <v>2</v>
      </c>
      <c r="AW71" s="32" t="s">
        <v>32</v>
      </c>
      <c r="BA71" s="32" t="s">
        <v>33</v>
      </c>
      <c r="BB71" s="32" t="s">
        <v>34</v>
      </c>
      <c r="BC71" s="32">
        <v>86</v>
      </c>
      <c r="BD71" s="32">
        <v>105</v>
      </c>
      <c r="BG71" s="32" t="s">
        <v>81</v>
      </c>
      <c r="BH71" s="32" t="s">
        <v>34</v>
      </c>
      <c r="BI71" s="32" t="s">
        <v>301</v>
      </c>
    </row>
    <row r="72" spans="1:61" x14ac:dyDescent="0.35">
      <c r="A72" s="4">
        <f t="shared" si="8"/>
        <v>72</v>
      </c>
      <c r="B72" s="4">
        <f t="shared" si="7"/>
        <v>71</v>
      </c>
      <c r="C72" s="12">
        <v>44046</v>
      </c>
      <c r="D72" t="s">
        <v>200</v>
      </c>
      <c r="E72" s="5" t="s">
        <v>48</v>
      </c>
      <c r="F72" t="s">
        <v>439</v>
      </c>
      <c r="G72" t="s">
        <v>330</v>
      </c>
      <c r="H72" s="21">
        <f>VLOOKUP(G72,lists!Z:AA,2,FALSE)</f>
        <v>10</v>
      </c>
      <c r="I72">
        <v>5</v>
      </c>
      <c r="J72" t="s">
        <v>32</v>
      </c>
      <c r="N72" t="s">
        <v>862</v>
      </c>
      <c r="O72" t="s">
        <v>34</v>
      </c>
      <c r="P72"/>
      <c r="Q72" t="s">
        <v>303</v>
      </c>
      <c r="R72" s="24"/>
      <c r="S72" s="22"/>
      <c r="T72" s="28"/>
      <c r="U72" s="3" t="str">
        <f t="shared" si="9"/>
        <v>Other</v>
      </c>
      <c r="V72" s="3" t="str">
        <f t="shared" si="10"/>
        <v>A</v>
      </c>
      <c r="W72" t="b">
        <f>VLOOKUP(J72,lists!$B$2:$C$3,2,FALSE)</f>
        <v>1</v>
      </c>
      <c r="X72" t="b">
        <f>VLOOKUP(U72,lists!$B:$C,2,FALSE)</f>
        <v>1</v>
      </c>
      <c r="Y72" t="b">
        <f>IF(AND(H72&gt;=FLAT!$L$1,'Raw - F'!H72&lt;=FLAT!$L$2),TRUE,FALSE)</f>
        <v>1</v>
      </c>
      <c r="Z72" t="b">
        <f>VLOOKUP(V72,lists!$B$7:$C$8,2,FALSE)</f>
        <v>1</v>
      </c>
      <c r="AA72" t="b">
        <f>VLOOKUP(IF(K72="","Open",SUBSTITUTE(K72,"/Nov","")),lists!$B$27:$D$29,2,FALSE)</f>
        <v>1</v>
      </c>
      <c r="AB72" t="b">
        <f>VLOOKUP(I72,lists!B:C,2,FALSE)</f>
        <v>1</v>
      </c>
      <c r="AC72" t="b">
        <f>VLOOKUP(E72,lists!$B$23:$D$25,2,FALSE)</f>
        <v>1</v>
      </c>
      <c r="AD72">
        <f t="shared" si="11"/>
        <v>1</v>
      </c>
      <c r="AP72" s="32">
        <v>43987</v>
      </c>
      <c r="AQ72" s="32" t="s">
        <v>118</v>
      </c>
      <c r="AR72" s="32" t="s">
        <v>54</v>
      </c>
      <c r="AS72" s="32" t="s">
        <v>30</v>
      </c>
      <c r="AT72" s="32" t="s">
        <v>37</v>
      </c>
      <c r="AU72" s="32">
        <v>6</v>
      </c>
      <c r="AV72" s="32">
        <v>3</v>
      </c>
      <c r="AW72" s="32" t="s">
        <v>32</v>
      </c>
      <c r="BA72" s="32" t="s">
        <v>33</v>
      </c>
      <c r="BB72" s="32" t="s">
        <v>34</v>
      </c>
      <c r="BC72" s="32">
        <v>76</v>
      </c>
      <c r="BD72" s="32">
        <v>95</v>
      </c>
      <c r="BG72" s="32" t="s">
        <v>81</v>
      </c>
      <c r="BH72" s="32" t="s">
        <v>34</v>
      </c>
      <c r="BI72" s="32" t="s">
        <v>292</v>
      </c>
    </row>
    <row r="73" spans="1:61" x14ac:dyDescent="0.35">
      <c r="A73" s="4">
        <f t="shared" si="8"/>
        <v>73</v>
      </c>
      <c r="B73" s="4">
        <f t="shared" si="7"/>
        <v>72</v>
      </c>
      <c r="C73" s="12">
        <v>44046</v>
      </c>
      <c r="D73" t="s">
        <v>200</v>
      </c>
      <c r="E73" s="5" t="s">
        <v>48</v>
      </c>
      <c r="F73" t="s">
        <v>440</v>
      </c>
      <c r="G73" t="s">
        <v>328</v>
      </c>
      <c r="H73" s="21">
        <f>VLOOKUP(G73,lists!Z:AA,2,FALSE)</f>
        <v>6</v>
      </c>
      <c r="I73">
        <v>5</v>
      </c>
      <c r="J73" t="s">
        <v>40</v>
      </c>
      <c r="K73" t="s">
        <v>50</v>
      </c>
      <c r="N73" t="s">
        <v>862</v>
      </c>
      <c r="O73" t="s">
        <v>34</v>
      </c>
      <c r="P73"/>
      <c r="Q73">
        <v>0</v>
      </c>
      <c r="R73" s="26"/>
      <c r="S73" s="30"/>
      <c r="T73" s="25"/>
      <c r="U73" s="3" t="str">
        <f t="shared" si="9"/>
        <v>Other</v>
      </c>
      <c r="V73" s="3" t="str">
        <f t="shared" si="10"/>
        <v>A</v>
      </c>
      <c r="W73" t="b">
        <f>VLOOKUP(J73,lists!$B$2:$C$3,2,FALSE)</f>
        <v>1</v>
      </c>
      <c r="X73" t="b">
        <f>VLOOKUP(U73,lists!$B:$C,2,FALSE)</f>
        <v>1</v>
      </c>
      <c r="Y73" t="b">
        <f>IF(AND(H73&gt;=FLAT!$L$1,'Raw - F'!H73&lt;=FLAT!$L$2),TRUE,FALSE)</f>
        <v>1</v>
      </c>
      <c r="Z73" t="b">
        <f>VLOOKUP(V73,lists!$B$7:$C$8,2,FALSE)</f>
        <v>1</v>
      </c>
      <c r="AA73" t="b">
        <f>VLOOKUP(IF(K73="","Open",SUBSTITUTE(K73,"/Nov","")),lists!$B$27:$D$29,2,FALSE)</f>
        <v>1</v>
      </c>
      <c r="AB73" t="b">
        <f>VLOOKUP(I73,lists!B:C,2,FALSE)</f>
        <v>1</v>
      </c>
      <c r="AC73" t="b">
        <f>VLOOKUP(E73,lists!$B$23:$D$25,2,FALSE)</f>
        <v>1</v>
      </c>
      <c r="AD73">
        <f t="shared" si="11"/>
        <v>1</v>
      </c>
      <c r="AP73" s="32">
        <v>43987</v>
      </c>
      <c r="AQ73" s="32" t="s">
        <v>118</v>
      </c>
      <c r="AR73" s="32" t="s">
        <v>54</v>
      </c>
      <c r="AS73" s="32" t="s">
        <v>30</v>
      </c>
      <c r="AT73" s="32" t="s">
        <v>31</v>
      </c>
      <c r="AU73" s="32">
        <v>12</v>
      </c>
      <c r="AV73" s="32">
        <v>3</v>
      </c>
      <c r="AW73" s="32" t="s">
        <v>32</v>
      </c>
      <c r="BA73" s="32" t="s">
        <v>33</v>
      </c>
      <c r="BB73" s="32" t="s">
        <v>34</v>
      </c>
      <c r="BC73" s="32">
        <v>71</v>
      </c>
      <c r="BD73" s="32">
        <v>90</v>
      </c>
      <c r="BG73" s="32" t="s">
        <v>81</v>
      </c>
      <c r="BH73" s="32" t="s">
        <v>34</v>
      </c>
      <c r="BI73" s="32" t="s">
        <v>304</v>
      </c>
    </row>
    <row r="74" spans="1:61" x14ac:dyDescent="0.35">
      <c r="A74" s="4">
        <f t="shared" si="8"/>
        <v>74</v>
      </c>
      <c r="B74" s="4">
        <f t="shared" si="7"/>
        <v>73</v>
      </c>
      <c r="C74" s="12">
        <v>44046</v>
      </c>
      <c r="D74" t="s">
        <v>57</v>
      </c>
      <c r="E74" s="5" t="s">
        <v>54</v>
      </c>
      <c r="F74" t="s">
        <v>441</v>
      </c>
      <c r="G74" t="s">
        <v>328</v>
      </c>
      <c r="H74" s="21">
        <f>VLOOKUP(G74,lists!Z:AA,2,FALSE)</f>
        <v>6</v>
      </c>
      <c r="I74">
        <v>5</v>
      </c>
      <c r="J74" t="s">
        <v>40</v>
      </c>
      <c r="K74" t="s">
        <v>50</v>
      </c>
      <c r="N74" t="s">
        <v>861</v>
      </c>
      <c r="O74" t="s">
        <v>52</v>
      </c>
      <c r="P74"/>
      <c r="Q74">
        <v>0</v>
      </c>
      <c r="R74" s="22"/>
      <c r="S74" s="22"/>
      <c r="T74" s="28"/>
      <c r="U74" s="3" t="str">
        <f t="shared" si="9"/>
        <v>2YO</v>
      </c>
      <c r="V74" s="3" t="str">
        <f t="shared" si="10"/>
        <v>F</v>
      </c>
      <c r="W74" t="b">
        <f>VLOOKUP(J74,lists!$B$2:$C$3,2,FALSE)</f>
        <v>1</v>
      </c>
      <c r="X74" t="b">
        <f>VLOOKUP(U74,lists!$B:$C,2,FALSE)</f>
        <v>1</v>
      </c>
      <c r="Y74" t="b">
        <f>IF(AND(H74&gt;=FLAT!$L$1,'Raw - F'!H74&lt;=FLAT!$L$2),TRUE,FALSE)</f>
        <v>1</v>
      </c>
      <c r="Z74" t="b">
        <f>VLOOKUP(V74,lists!$B$7:$C$8,2,FALSE)</f>
        <v>1</v>
      </c>
      <c r="AA74" t="b">
        <f>VLOOKUP(IF(K74="","Open",SUBSTITUTE(K74,"/Nov","")),lists!$B$27:$D$29,2,FALSE)</f>
        <v>1</v>
      </c>
      <c r="AB74" t="b">
        <f>VLOOKUP(I74,lists!B:C,2,FALSE)</f>
        <v>1</v>
      </c>
      <c r="AC74" t="b">
        <f>VLOOKUP(E74,lists!$B$23:$D$25,2,FALSE)</f>
        <v>1</v>
      </c>
      <c r="AD74">
        <f t="shared" si="11"/>
        <v>1</v>
      </c>
      <c r="AP74" s="32">
        <v>43987</v>
      </c>
      <c r="AQ74" s="32" t="s">
        <v>118</v>
      </c>
      <c r="AR74" s="32" t="s">
        <v>54</v>
      </c>
      <c r="AS74" s="32" t="s">
        <v>44</v>
      </c>
      <c r="AT74" s="32" t="s">
        <v>37</v>
      </c>
      <c r="AU74" s="32">
        <v>6</v>
      </c>
      <c r="AV74" s="32">
        <v>5</v>
      </c>
      <c r="AW74" s="32" t="s">
        <v>40</v>
      </c>
      <c r="AX74" s="32" t="s">
        <v>41</v>
      </c>
      <c r="BA74" s="32" t="s">
        <v>42</v>
      </c>
      <c r="BB74" s="32" t="s">
        <v>34</v>
      </c>
      <c r="BC74" s="32">
        <v>0</v>
      </c>
      <c r="BD74" s="32">
        <v>0</v>
      </c>
      <c r="BG74" s="32" t="s">
        <v>42</v>
      </c>
      <c r="BH74" s="32" t="s">
        <v>34</v>
      </c>
      <c r="BI74" s="32" t="s">
        <v>91</v>
      </c>
    </row>
    <row r="75" spans="1:61" x14ac:dyDescent="0.35">
      <c r="A75" s="4">
        <f t="shared" si="8"/>
        <v>75</v>
      </c>
      <c r="B75" s="4">
        <f t="shared" si="7"/>
        <v>74</v>
      </c>
      <c r="C75" s="12">
        <v>44046</v>
      </c>
      <c r="D75" t="s">
        <v>57</v>
      </c>
      <c r="E75" s="5" t="s">
        <v>54</v>
      </c>
      <c r="F75" t="s">
        <v>442</v>
      </c>
      <c r="G75" t="s">
        <v>333</v>
      </c>
      <c r="H75" s="21">
        <f>VLOOKUP(G75,lists!Z:AA,2,FALSE)</f>
        <v>7</v>
      </c>
      <c r="I75">
        <v>4</v>
      </c>
      <c r="J75" t="s">
        <v>32</v>
      </c>
      <c r="N75" t="s">
        <v>862</v>
      </c>
      <c r="O75" t="s">
        <v>34</v>
      </c>
      <c r="P75"/>
      <c r="Q75" t="s">
        <v>293</v>
      </c>
      <c r="R75" s="22"/>
      <c r="S75" s="22"/>
      <c r="T75" s="28"/>
      <c r="U75" s="3" t="str">
        <f t="shared" si="9"/>
        <v>Other</v>
      </c>
      <c r="V75" s="3" t="str">
        <f t="shared" si="10"/>
        <v>A</v>
      </c>
      <c r="W75" t="b">
        <f>VLOOKUP(J75,lists!$B$2:$C$3,2,FALSE)</f>
        <v>1</v>
      </c>
      <c r="X75" t="b">
        <f>VLOOKUP(U75,lists!$B:$C,2,FALSE)</f>
        <v>1</v>
      </c>
      <c r="Y75" t="b">
        <f>IF(AND(H75&gt;=FLAT!$L$1,'Raw - F'!H75&lt;=FLAT!$L$2),TRUE,FALSE)</f>
        <v>1</v>
      </c>
      <c r="Z75" t="b">
        <f>VLOOKUP(V75,lists!$B$7:$C$8,2,FALSE)</f>
        <v>1</v>
      </c>
      <c r="AA75" t="b">
        <f>VLOOKUP(IF(K75="","Open",SUBSTITUTE(K75,"/Nov","")),lists!$B$27:$D$29,2,FALSE)</f>
        <v>1</v>
      </c>
      <c r="AB75" t="b">
        <f>VLOOKUP(I75,lists!B:C,2,FALSE)</f>
        <v>1</v>
      </c>
      <c r="AC75" t="b">
        <f>VLOOKUP(E75,lists!$B$23:$D$25,2,FALSE)</f>
        <v>1</v>
      </c>
      <c r="AD75">
        <f t="shared" si="11"/>
        <v>1</v>
      </c>
      <c r="AP75" s="32">
        <v>43987</v>
      </c>
      <c r="AQ75" s="32" t="s">
        <v>118</v>
      </c>
      <c r="AR75" s="32" t="s">
        <v>54</v>
      </c>
      <c r="AS75" s="32" t="s">
        <v>38</v>
      </c>
      <c r="AT75" s="32" t="s">
        <v>51</v>
      </c>
      <c r="AU75" s="32">
        <v>7</v>
      </c>
      <c r="AV75" s="32">
        <v>5</v>
      </c>
      <c r="AW75" s="32" t="s">
        <v>40</v>
      </c>
      <c r="AX75" s="32" t="s">
        <v>41</v>
      </c>
      <c r="BA75" s="32" t="s">
        <v>46</v>
      </c>
      <c r="BB75" s="32" t="s">
        <v>52</v>
      </c>
      <c r="BC75" s="32">
        <v>0</v>
      </c>
      <c r="BD75" s="32">
        <v>0</v>
      </c>
      <c r="BG75" s="32" t="s">
        <v>81</v>
      </c>
      <c r="BH75" s="32" t="s">
        <v>52</v>
      </c>
      <c r="BI75" s="32" t="s">
        <v>91</v>
      </c>
    </row>
    <row r="76" spans="1:61" x14ac:dyDescent="0.35">
      <c r="A76" s="4">
        <f t="shared" si="8"/>
        <v>76</v>
      </c>
      <c r="B76" s="4">
        <f t="shared" si="7"/>
        <v>75</v>
      </c>
      <c r="C76" s="12">
        <v>44046</v>
      </c>
      <c r="D76" t="s">
        <v>57</v>
      </c>
      <c r="E76" s="5" t="s">
        <v>54</v>
      </c>
      <c r="F76" t="s">
        <v>443</v>
      </c>
      <c r="G76" t="s">
        <v>328</v>
      </c>
      <c r="H76" s="21">
        <f>VLOOKUP(G76,lists!Z:AA,2,FALSE)</f>
        <v>6</v>
      </c>
      <c r="I76">
        <v>6</v>
      </c>
      <c r="J76" t="s">
        <v>32</v>
      </c>
      <c r="N76" t="s">
        <v>862</v>
      </c>
      <c r="O76" t="s">
        <v>34</v>
      </c>
      <c r="P76"/>
      <c r="Q76" t="s">
        <v>870</v>
      </c>
      <c r="R76" s="16"/>
      <c r="S76" s="23"/>
      <c r="T76" s="30"/>
      <c r="U76" s="3" t="str">
        <f t="shared" si="9"/>
        <v>Other</v>
      </c>
      <c r="V76" s="3" t="str">
        <f t="shared" si="10"/>
        <v>A</v>
      </c>
      <c r="W76" t="b">
        <f>VLOOKUP(J76,lists!$B$2:$C$3,2,FALSE)</f>
        <v>1</v>
      </c>
      <c r="X76" t="b">
        <f>VLOOKUP(U76,lists!$B:$C,2,FALSE)</f>
        <v>1</v>
      </c>
      <c r="Y76" t="b">
        <f>IF(AND(H76&gt;=FLAT!$L$1,'Raw - F'!H76&lt;=FLAT!$L$2),TRUE,FALSE)</f>
        <v>1</v>
      </c>
      <c r="Z76" t="b">
        <f>VLOOKUP(V76,lists!$B$7:$C$8,2,FALSE)</f>
        <v>1</v>
      </c>
      <c r="AA76" t="b">
        <f>VLOOKUP(IF(K76="","Open",SUBSTITUTE(K76,"/Nov","")),lists!$B$27:$D$29,2,FALSE)</f>
        <v>1</v>
      </c>
      <c r="AB76" t="b">
        <f>VLOOKUP(I76,lists!B:C,2,FALSE)</f>
        <v>1</v>
      </c>
      <c r="AC76" t="b">
        <f>VLOOKUP(E76,lists!$B$23:$D$25,2,FALSE)</f>
        <v>1</v>
      </c>
      <c r="AD76">
        <f t="shared" si="11"/>
        <v>1</v>
      </c>
      <c r="AP76" s="32">
        <v>43987</v>
      </c>
      <c r="AQ76" s="32" t="s">
        <v>118</v>
      </c>
      <c r="AR76" s="32" t="s">
        <v>54</v>
      </c>
      <c r="AS76" s="32" t="s">
        <v>119</v>
      </c>
      <c r="AT76" s="32" t="s">
        <v>31</v>
      </c>
      <c r="AU76" s="32">
        <v>12</v>
      </c>
      <c r="AV76" s="32">
        <v>5</v>
      </c>
      <c r="AW76" s="32" t="s">
        <v>40</v>
      </c>
      <c r="AX76" s="32" t="s">
        <v>50</v>
      </c>
      <c r="BA76" s="32" t="s">
        <v>43</v>
      </c>
      <c r="BB76" s="32" t="s">
        <v>52</v>
      </c>
      <c r="BC76" s="32">
        <v>0</v>
      </c>
      <c r="BD76" s="32">
        <v>0</v>
      </c>
      <c r="BG76" s="32" t="s">
        <v>43</v>
      </c>
      <c r="BH76" s="32" t="s">
        <v>52</v>
      </c>
      <c r="BI76" s="32" t="s">
        <v>91</v>
      </c>
    </row>
    <row r="77" spans="1:61" x14ac:dyDescent="0.35">
      <c r="A77" s="4">
        <f t="shared" si="8"/>
        <v>77</v>
      </c>
      <c r="B77" s="4">
        <f t="shared" si="7"/>
        <v>76</v>
      </c>
      <c r="C77" s="12">
        <v>44046</v>
      </c>
      <c r="D77" t="s">
        <v>57</v>
      </c>
      <c r="E77" s="5" t="s">
        <v>54</v>
      </c>
      <c r="F77" t="s">
        <v>444</v>
      </c>
      <c r="G77" t="s">
        <v>329</v>
      </c>
      <c r="H77" s="21">
        <f>VLOOKUP(G77,lists!Z:AA,2,FALSE)</f>
        <v>8</v>
      </c>
      <c r="I77">
        <v>5</v>
      </c>
      <c r="J77" t="s">
        <v>32</v>
      </c>
      <c r="N77" t="s">
        <v>862</v>
      </c>
      <c r="O77" t="s">
        <v>34</v>
      </c>
      <c r="P77"/>
      <c r="Q77" t="s">
        <v>303</v>
      </c>
      <c r="R77" s="22"/>
      <c r="S77" s="22"/>
      <c r="T77" s="28"/>
      <c r="U77" s="3" t="str">
        <f t="shared" si="9"/>
        <v>Other</v>
      </c>
      <c r="V77" s="3" t="str">
        <f t="shared" si="10"/>
        <v>A</v>
      </c>
      <c r="W77" t="b">
        <f>VLOOKUP(J77,lists!$B$2:$C$3,2,FALSE)</f>
        <v>1</v>
      </c>
      <c r="X77" t="b">
        <f>VLOOKUP(U77,lists!$B:$C,2,FALSE)</f>
        <v>1</v>
      </c>
      <c r="Y77" t="b">
        <f>IF(AND(H77&gt;=FLAT!$L$1,'Raw - F'!H77&lt;=FLAT!$L$2),TRUE,FALSE)</f>
        <v>1</v>
      </c>
      <c r="Z77" t="b">
        <f>VLOOKUP(V77,lists!$B$7:$C$8,2,FALSE)</f>
        <v>1</v>
      </c>
      <c r="AA77" t="b">
        <f>VLOOKUP(IF(K77="","Open",SUBSTITUTE(K77,"/Nov","")),lists!$B$27:$D$29,2,FALSE)</f>
        <v>1</v>
      </c>
      <c r="AB77" t="b">
        <f>VLOOKUP(I77,lists!B:C,2,FALSE)</f>
        <v>1</v>
      </c>
      <c r="AC77" t="b">
        <f>VLOOKUP(E77,lists!$B$23:$D$25,2,FALSE)</f>
        <v>1</v>
      </c>
      <c r="AD77">
        <f t="shared" si="11"/>
        <v>1</v>
      </c>
      <c r="AP77" s="32">
        <v>43988</v>
      </c>
      <c r="AQ77" s="32" t="s">
        <v>62</v>
      </c>
      <c r="AR77" s="32" t="s">
        <v>48</v>
      </c>
      <c r="AS77" s="32" t="s">
        <v>30</v>
      </c>
      <c r="AT77" s="32" t="s">
        <v>36</v>
      </c>
      <c r="AU77" s="32">
        <v>8</v>
      </c>
      <c r="AV77" s="32">
        <v>4</v>
      </c>
      <c r="AW77" s="32" t="s">
        <v>32</v>
      </c>
      <c r="BA77" s="32" t="s">
        <v>33</v>
      </c>
      <c r="BB77" s="32" t="s">
        <v>34</v>
      </c>
      <c r="BC77" s="32">
        <v>66</v>
      </c>
      <c r="BD77" s="32">
        <v>85</v>
      </c>
      <c r="BG77" s="32" t="s">
        <v>81</v>
      </c>
      <c r="BH77" s="32" t="s">
        <v>34</v>
      </c>
      <c r="BI77" s="32" t="s">
        <v>293</v>
      </c>
    </row>
    <row r="78" spans="1:61" x14ac:dyDescent="0.35">
      <c r="A78" s="4">
        <f t="shared" si="8"/>
        <v>78</v>
      </c>
      <c r="B78" s="4">
        <f t="shared" si="7"/>
        <v>77</v>
      </c>
      <c r="C78" s="12">
        <v>44046</v>
      </c>
      <c r="D78" t="s">
        <v>57</v>
      </c>
      <c r="E78" s="5" t="s">
        <v>54</v>
      </c>
      <c r="F78" t="s">
        <v>445</v>
      </c>
      <c r="G78" t="s">
        <v>334</v>
      </c>
      <c r="H78" s="21">
        <f>VLOOKUP(G78,lists!Z:AA,2,FALSE)</f>
        <v>14</v>
      </c>
      <c r="I78">
        <v>6</v>
      </c>
      <c r="J78" t="s">
        <v>32</v>
      </c>
      <c r="N78" t="s">
        <v>862</v>
      </c>
      <c r="O78" t="s">
        <v>34</v>
      </c>
      <c r="P78"/>
      <c r="Q78" t="s">
        <v>297</v>
      </c>
      <c r="R78" s="22"/>
      <c r="S78" s="22"/>
      <c r="T78" s="28"/>
      <c r="U78" s="3" t="str">
        <f t="shared" si="9"/>
        <v>Other</v>
      </c>
      <c r="V78" s="3" t="str">
        <f t="shared" si="10"/>
        <v>A</v>
      </c>
      <c r="W78" t="b">
        <f>VLOOKUP(J78,lists!$B$2:$C$3,2,FALSE)</f>
        <v>1</v>
      </c>
      <c r="X78" t="b">
        <f>VLOOKUP(U78,lists!$B:$C,2,FALSE)</f>
        <v>1</v>
      </c>
      <c r="Y78" t="b">
        <f>IF(AND(H78&gt;=FLAT!$L$1,'Raw - F'!H78&lt;=FLAT!$L$2),TRUE,FALSE)</f>
        <v>1</v>
      </c>
      <c r="Z78" t="b">
        <f>VLOOKUP(V78,lists!$B$7:$C$8,2,FALSE)</f>
        <v>1</v>
      </c>
      <c r="AA78" t="b">
        <f>VLOOKUP(IF(K78="","Open",SUBSTITUTE(K78,"/Nov","")),lists!$B$27:$D$29,2,FALSE)</f>
        <v>1</v>
      </c>
      <c r="AB78" t="b">
        <f>VLOOKUP(I78,lists!B:C,2,FALSE)</f>
        <v>1</v>
      </c>
      <c r="AC78" t="b">
        <f>VLOOKUP(E78,lists!$B$23:$D$25,2,FALSE)</f>
        <v>1</v>
      </c>
      <c r="AD78">
        <f t="shared" si="11"/>
        <v>1</v>
      </c>
      <c r="AP78" s="32">
        <v>43988</v>
      </c>
      <c r="AQ78" s="32" t="s">
        <v>62</v>
      </c>
      <c r="AR78" s="32" t="s">
        <v>48</v>
      </c>
      <c r="AS78" s="32" t="s">
        <v>30</v>
      </c>
      <c r="AT78" s="32" t="s">
        <v>37</v>
      </c>
      <c r="AU78" s="32">
        <v>6</v>
      </c>
      <c r="AV78" s="32">
        <v>5</v>
      </c>
      <c r="AW78" s="32" t="s">
        <v>32</v>
      </c>
      <c r="BA78" s="32" t="s">
        <v>33</v>
      </c>
      <c r="BB78" s="32" t="s">
        <v>34</v>
      </c>
      <c r="BC78" s="32">
        <v>49</v>
      </c>
      <c r="BD78" s="32">
        <v>68</v>
      </c>
      <c r="BG78" s="32" t="s">
        <v>81</v>
      </c>
      <c r="BH78" s="32" t="s">
        <v>34</v>
      </c>
      <c r="BI78" s="32" t="s">
        <v>295</v>
      </c>
    </row>
    <row r="79" spans="1:61" x14ac:dyDescent="0.35">
      <c r="A79" s="4">
        <f t="shared" si="8"/>
        <v>79</v>
      </c>
      <c r="B79" s="4">
        <f t="shared" si="7"/>
        <v>78</v>
      </c>
      <c r="C79" s="12">
        <v>44046</v>
      </c>
      <c r="D79" t="s">
        <v>57</v>
      </c>
      <c r="E79" s="5" t="s">
        <v>54</v>
      </c>
      <c r="F79" t="s">
        <v>446</v>
      </c>
      <c r="G79" t="s">
        <v>327</v>
      </c>
      <c r="H79" s="21">
        <f>VLOOKUP(G79,lists!Z:AA,2,FALSE)</f>
        <v>5</v>
      </c>
      <c r="I79">
        <v>5</v>
      </c>
      <c r="J79" t="s">
        <v>32</v>
      </c>
      <c r="N79" t="s">
        <v>862</v>
      </c>
      <c r="O79" t="s">
        <v>34</v>
      </c>
      <c r="P79"/>
      <c r="Q79" t="s">
        <v>296</v>
      </c>
      <c r="R79" s="22"/>
      <c r="S79" s="22"/>
      <c r="T79" s="28"/>
      <c r="U79" s="3" t="str">
        <f t="shared" si="9"/>
        <v>Other</v>
      </c>
      <c r="V79" s="3" t="str">
        <f t="shared" si="10"/>
        <v>A</v>
      </c>
      <c r="W79" t="b">
        <f>VLOOKUP(J79,lists!$B$2:$C$3,2,FALSE)</f>
        <v>1</v>
      </c>
      <c r="X79" t="b">
        <f>VLOOKUP(U79,lists!$B:$C,2,FALSE)</f>
        <v>1</v>
      </c>
      <c r="Y79" t="b">
        <f>IF(AND(H79&gt;=FLAT!$L$1,'Raw - F'!H79&lt;=FLAT!$L$2),TRUE,FALSE)</f>
        <v>1</v>
      </c>
      <c r="Z79" t="b">
        <f>VLOOKUP(V79,lists!$B$7:$C$8,2,FALSE)</f>
        <v>1</v>
      </c>
      <c r="AA79" t="b">
        <f>VLOOKUP(IF(K79="","Open",SUBSTITUTE(K79,"/Nov","")),lists!$B$27:$D$29,2,FALSE)</f>
        <v>1</v>
      </c>
      <c r="AB79" t="b">
        <f>VLOOKUP(I79,lists!B:C,2,FALSE)</f>
        <v>1</v>
      </c>
      <c r="AC79" t="b">
        <f>VLOOKUP(E79,lists!$B$23:$D$25,2,FALSE)</f>
        <v>1</v>
      </c>
      <c r="AD79">
        <f t="shared" si="11"/>
        <v>1</v>
      </c>
      <c r="AP79" s="32">
        <v>43988</v>
      </c>
      <c r="AQ79" s="32" t="s">
        <v>62</v>
      </c>
      <c r="AR79" s="32" t="s">
        <v>48</v>
      </c>
      <c r="AS79" s="32" t="s">
        <v>53</v>
      </c>
      <c r="AT79" s="32" t="s">
        <v>37</v>
      </c>
      <c r="AU79" s="32">
        <v>6</v>
      </c>
      <c r="AV79" s="32">
        <v>5</v>
      </c>
      <c r="AW79" s="32" t="s">
        <v>40</v>
      </c>
      <c r="AX79" s="32" t="s">
        <v>50</v>
      </c>
      <c r="BA79" s="32" t="s">
        <v>42</v>
      </c>
      <c r="BB79" s="32" t="s">
        <v>52</v>
      </c>
      <c r="BC79" s="32">
        <v>0</v>
      </c>
      <c r="BD79" s="32">
        <v>0</v>
      </c>
      <c r="BG79" s="32" t="s">
        <v>42</v>
      </c>
      <c r="BH79" s="32" t="s">
        <v>52</v>
      </c>
      <c r="BI79" s="32" t="s">
        <v>91</v>
      </c>
    </row>
    <row r="80" spans="1:61" x14ac:dyDescent="0.35">
      <c r="A80" s="4">
        <f t="shared" si="8"/>
        <v>80</v>
      </c>
      <c r="B80" s="4">
        <f t="shared" si="7"/>
        <v>79</v>
      </c>
      <c r="C80" s="12">
        <v>44046</v>
      </c>
      <c r="D80" t="s">
        <v>57</v>
      </c>
      <c r="E80" s="5" t="s">
        <v>54</v>
      </c>
      <c r="F80" t="s">
        <v>447</v>
      </c>
      <c r="G80" t="s">
        <v>330</v>
      </c>
      <c r="H80" s="21">
        <f>VLOOKUP(G80,lists!Z:AA,2,FALSE)</f>
        <v>10</v>
      </c>
      <c r="I80">
        <v>6</v>
      </c>
      <c r="J80" t="s">
        <v>32</v>
      </c>
      <c r="N80" t="s">
        <v>862</v>
      </c>
      <c r="O80" t="s">
        <v>34</v>
      </c>
      <c r="P80"/>
      <c r="Q80" t="s">
        <v>870</v>
      </c>
      <c r="R80" s="22"/>
      <c r="S80" s="22"/>
      <c r="T80" s="28"/>
      <c r="U80" s="3" t="str">
        <f t="shared" si="9"/>
        <v>Other</v>
      </c>
      <c r="V80" s="3" t="str">
        <f t="shared" si="10"/>
        <v>A</v>
      </c>
      <c r="W80" t="b">
        <f>VLOOKUP(J80,lists!$B$2:$C$3,2,FALSE)</f>
        <v>1</v>
      </c>
      <c r="X80" t="b">
        <f>VLOOKUP(U80,lists!$B:$C,2,FALSE)</f>
        <v>1</v>
      </c>
      <c r="Y80" t="b">
        <f>IF(AND(H80&gt;=FLAT!$L$1,'Raw - F'!H80&lt;=FLAT!$L$2),TRUE,FALSE)</f>
        <v>1</v>
      </c>
      <c r="Z80" t="b">
        <f>VLOOKUP(V80,lists!$B$7:$C$8,2,FALSE)</f>
        <v>1</v>
      </c>
      <c r="AA80" t="b">
        <f>VLOOKUP(IF(K80="","Open",SUBSTITUTE(K80,"/Nov","")),lists!$B$27:$D$29,2,FALSE)</f>
        <v>1</v>
      </c>
      <c r="AB80" t="b">
        <f>VLOOKUP(I80,lists!B:C,2,FALSE)</f>
        <v>1</v>
      </c>
      <c r="AC80" t="b">
        <f>VLOOKUP(E80,lists!$B$23:$D$25,2,FALSE)</f>
        <v>1</v>
      </c>
      <c r="AD80">
        <f t="shared" si="11"/>
        <v>1</v>
      </c>
      <c r="AP80" s="32">
        <v>43988</v>
      </c>
      <c r="AQ80" s="32" t="s">
        <v>62</v>
      </c>
      <c r="AR80" s="32" t="s">
        <v>48</v>
      </c>
      <c r="AS80" s="32" t="s">
        <v>38</v>
      </c>
      <c r="AT80" s="32" t="s">
        <v>51</v>
      </c>
      <c r="AU80" s="32">
        <v>7</v>
      </c>
      <c r="AV80" s="32">
        <v>5</v>
      </c>
      <c r="AW80" s="32" t="s">
        <v>40</v>
      </c>
      <c r="AX80" s="32" t="s">
        <v>41</v>
      </c>
      <c r="AY80" s="32" t="s">
        <v>60</v>
      </c>
      <c r="BA80" s="32">
        <v>345</v>
      </c>
      <c r="BB80" s="32" t="s">
        <v>34</v>
      </c>
      <c r="BC80" s="32">
        <v>0</v>
      </c>
      <c r="BD80" s="32">
        <v>0</v>
      </c>
      <c r="BG80" s="32" t="s">
        <v>81</v>
      </c>
      <c r="BH80" s="32" t="s">
        <v>34</v>
      </c>
      <c r="BI80" s="32" t="s">
        <v>91</v>
      </c>
    </row>
    <row r="81" spans="1:61" x14ac:dyDescent="0.35">
      <c r="A81" s="4">
        <f t="shared" si="8"/>
        <v>81</v>
      </c>
      <c r="B81" s="4">
        <f t="shared" si="7"/>
        <v>80</v>
      </c>
      <c r="C81" s="12">
        <v>44046</v>
      </c>
      <c r="D81" t="s">
        <v>57</v>
      </c>
      <c r="E81" s="5" t="s">
        <v>54</v>
      </c>
      <c r="F81" t="s">
        <v>426</v>
      </c>
      <c r="G81" t="s">
        <v>329</v>
      </c>
      <c r="H81" s="21">
        <f>VLOOKUP(G81,lists!Z:AA,2,FALSE)</f>
        <v>8</v>
      </c>
      <c r="I81">
        <v>5</v>
      </c>
      <c r="J81" t="s">
        <v>40</v>
      </c>
      <c r="L81" t="s">
        <v>60</v>
      </c>
      <c r="N81" t="s">
        <v>862</v>
      </c>
      <c r="O81" t="s">
        <v>34</v>
      </c>
      <c r="P81" s="36">
        <v>22000</v>
      </c>
      <c r="Q81">
        <v>0</v>
      </c>
      <c r="R81" s="22"/>
      <c r="S81" s="22"/>
      <c r="T81" s="28"/>
      <c r="U81" s="3" t="str">
        <f t="shared" si="9"/>
        <v>Other</v>
      </c>
      <c r="V81" s="3" t="str">
        <f t="shared" si="10"/>
        <v>A</v>
      </c>
      <c r="W81" t="b">
        <f>VLOOKUP(J81,lists!$B$2:$C$3,2,FALSE)</f>
        <v>1</v>
      </c>
      <c r="X81" t="b">
        <f>VLOOKUP(U81,lists!$B:$C,2,FALSE)</f>
        <v>1</v>
      </c>
      <c r="Y81" t="b">
        <f>IF(AND(H81&gt;=FLAT!$L$1,'Raw - F'!H81&lt;=FLAT!$L$2),TRUE,FALSE)</f>
        <v>1</v>
      </c>
      <c r="Z81" t="b">
        <f>VLOOKUP(V81,lists!$B$7:$C$8,2,FALSE)</f>
        <v>1</v>
      </c>
      <c r="AA81" t="b">
        <f>VLOOKUP(IF(K81="","Open",SUBSTITUTE(K81,"/Nov","")),lists!$B$27:$D$29,2,FALSE)</f>
        <v>1</v>
      </c>
      <c r="AB81" t="b">
        <f>VLOOKUP(I81,lists!B:C,2,FALSE)</f>
        <v>1</v>
      </c>
      <c r="AC81" t="b">
        <f>VLOOKUP(E81,lists!$B$23:$D$25,2,FALSE)</f>
        <v>1</v>
      </c>
      <c r="AD81">
        <f t="shared" si="11"/>
        <v>1</v>
      </c>
      <c r="AP81" s="32">
        <v>43988</v>
      </c>
      <c r="AQ81" s="32" t="s">
        <v>62</v>
      </c>
      <c r="AR81" s="32" t="s">
        <v>48</v>
      </c>
      <c r="AS81" s="32" t="s">
        <v>30</v>
      </c>
      <c r="AT81" s="32" t="s">
        <v>51</v>
      </c>
      <c r="AU81" s="32">
        <v>7</v>
      </c>
      <c r="AV81" s="32">
        <v>5</v>
      </c>
      <c r="AW81" s="32" t="s">
        <v>32</v>
      </c>
      <c r="BA81" s="32" t="s">
        <v>33</v>
      </c>
      <c r="BB81" s="32" t="s">
        <v>34</v>
      </c>
      <c r="BC81" s="32">
        <v>51</v>
      </c>
      <c r="BD81" s="32">
        <v>70</v>
      </c>
      <c r="BG81" s="32" t="s">
        <v>81</v>
      </c>
      <c r="BH81" s="32" t="s">
        <v>34</v>
      </c>
      <c r="BI81" s="32" t="s">
        <v>303</v>
      </c>
    </row>
    <row r="82" spans="1:61" x14ac:dyDescent="0.35">
      <c r="A82" s="4">
        <f t="shared" si="8"/>
        <v>82</v>
      </c>
      <c r="B82" s="4">
        <f t="shared" si="7"/>
        <v>81</v>
      </c>
      <c r="C82" s="12">
        <v>44047</v>
      </c>
      <c r="D82" t="s">
        <v>183</v>
      </c>
      <c r="E82" s="5" t="s">
        <v>29</v>
      </c>
      <c r="F82" t="s">
        <v>448</v>
      </c>
      <c r="G82" t="s">
        <v>330</v>
      </c>
      <c r="H82" s="21">
        <f>VLOOKUP(G82,lists!Z:AA,2,FALSE)</f>
        <v>10</v>
      </c>
      <c r="I82">
        <v>6</v>
      </c>
      <c r="J82" t="s">
        <v>32</v>
      </c>
      <c r="N82" t="s">
        <v>862</v>
      </c>
      <c r="O82" t="s">
        <v>34</v>
      </c>
      <c r="P82"/>
      <c r="Q82" t="s">
        <v>321</v>
      </c>
      <c r="R82" s="22"/>
      <c r="S82" s="22"/>
      <c r="T82" s="28"/>
      <c r="U82" s="3" t="str">
        <f t="shared" si="9"/>
        <v>Other</v>
      </c>
      <c r="V82" s="3" t="str">
        <f t="shared" si="10"/>
        <v>A</v>
      </c>
      <c r="W82" t="b">
        <f>VLOOKUP(J82,lists!$B$2:$C$3,2,FALSE)</f>
        <v>1</v>
      </c>
      <c r="X82" t="b">
        <f>VLOOKUP(U82,lists!$B:$C,2,FALSE)</f>
        <v>1</v>
      </c>
      <c r="Y82" t="b">
        <f>IF(AND(H82&gt;=FLAT!$L$1,'Raw - F'!H82&lt;=FLAT!$L$2),TRUE,FALSE)</f>
        <v>1</v>
      </c>
      <c r="Z82" t="b">
        <f>VLOOKUP(V82,lists!$B$7:$C$8,2,FALSE)</f>
        <v>1</v>
      </c>
      <c r="AA82" t="b">
        <f>VLOOKUP(IF(K82="","Open",SUBSTITUTE(K82,"/Nov","")),lists!$B$27:$D$29,2,FALSE)</f>
        <v>1</v>
      </c>
      <c r="AB82" t="b">
        <f>VLOOKUP(I82,lists!B:C,2,FALSE)</f>
        <v>1</v>
      </c>
      <c r="AC82" t="b">
        <f>VLOOKUP(E82,lists!$B$23:$D$25,2,FALSE)</f>
        <v>1</v>
      </c>
      <c r="AD82">
        <f t="shared" si="11"/>
        <v>1</v>
      </c>
      <c r="AP82" s="32">
        <v>43988</v>
      </c>
      <c r="AQ82" s="32" t="s">
        <v>62</v>
      </c>
      <c r="AR82" s="32" t="s">
        <v>48</v>
      </c>
      <c r="AS82" s="32" t="s">
        <v>30</v>
      </c>
      <c r="AT82" s="32" t="s">
        <v>36</v>
      </c>
      <c r="AU82" s="32">
        <v>8</v>
      </c>
      <c r="AV82" s="32">
        <v>6</v>
      </c>
      <c r="AW82" s="32" t="s">
        <v>32</v>
      </c>
      <c r="BA82" s="32" t="s">
        <v>43</v>
      </c>
      <c r="BB82" s="32" t="s">
        <v>34</v>
      </c>
      <c r="BC82" s="32">
        <v>46</v>
      </c>
      <c r="BD82" s="32">
        <v>65</v>
      </c>
      <c r="BG82" s="32" t="s">
        <v>43</v>
      </c>
      <c r="BH82" s="32" t="s">
        <v>34</v>
      </c>
      <c r="BI82" s="32" t="s">
        <v>297</v>
      </c>
    </row>
    <row r="83" spans="1:61" x14ac:dyDescent="0.35">
      <c r="A83" s="4">
        <f t="shared" si="8"/>
        <v>83</v>
      </c>
      <c r="B83" s="4">
        <f t="shared" si="7"/>
        <v>82</v>
      </c>
      <c r="C83" s="12">
        <v>44047</v>
      </c>
      <c r="D83" t="s">
        <v>183</v>
      </c>
      <c r="E83" s="5" t="s">
        <v>29</v>
      </c>
      <c r="F83" t="s">
        <v>449</v>
      </c>
      <c r="G83" t="s">
        <v>333</v>
      </c>
      <c r="H83" s="21">
        <f>VLOOKUP(G83,lists!Z:AA,2,FALSE)</f>
        <v>7</v>
      </c>
      <c r="I83">
        <v>5</v>
      </c>
      <c r="J83" t="s">
        <v>32</v>
      </c>
      <c r="N83" t="s">
        <v>862</v>
      </c>
      <c r="O83" t="s">
        <v>34</v>
      </c>
      <c r="P83"/>
      <c r="Q83" t="s">
        <v>297</v>
      </c>
      <c r="R83" s="22"/>
      <c r="S83" s="22"/>
      <c r="T83" s="28"/>
      <c r="U83" s="3" t="str">
        <f t="shared" si="9"/>
        <v>Other</v>
      </c>
      <c r="V83" s="3" t="str">
        <f t="shared" si="10"/>
        <v>A</v>
      </c>
      <c r="W83" t="b">
        <f>VLOOKUP(J83,lists!$B$2:$C$3,2,FALSE)</f>
        <v>1</v>
      </c>
      <c r="X83" t="b">
        <f>VLOOKUP(U83,lists!$B:$C,2,FALSE)</f>
        <v>1</v>
      </c>
      <c r="Y83" t="b">
        <f>IF(AND(H83&gt;=FLAT!$L$1,'Raw - F'!H83&lt;=FLAT!$L$2),TRUE,FALSE)</f>
        <v>1</v>
      </c>
      <c r="Z83" t="b">
        <f>VLOOKUP(V83,lists!$B$7:$C$8,2,FALSE)</f>
        <v>1</v>
      </c>
      <c r="AA83" t="b">
        <f>VLOOKUP(IF(K83="","Open",SUBSTITUTE(K83,"/Nov","")),lists!$B$27:$D$29,2,FALSE)</f>
        <v>1</v>
      </c>
      <c r="AB83" t="b">
        <f>VLOOKUP(I83,lists!B:C,2,FALSE)</f>
        <v>1</v>
      </c>
      <c r="AC83" t="b">
        <f>VLOOKUP(E83,lists!$B$23:$D$25,2,FALSE)</f>
        <v>1</v>
      </c>
      <c r="AD83">
        <f t="shared" si="11"/>
        <v>1</v>
      </c>
      <c r="AP83" s="32">
        <v>43988</v>
      </c>
      <c r="AQ83" s="32" t="s">
        <v>62</v>
      </c>
      <c r="AR83" s="32" t="s">
        <v>48</v>
      </c>
      <c r="AS83" s="32" t="s">
        <v>30</v>
      </c>
      <c r="AT83" s="32" t="s">
        <v>45</v>
      </c>
      <c r="AU83" s="32">
        <v>10</v>
      </c>
      <c r="AV83" s="32">
        <v>6</v>
      </c>
      <c r="AW83" s="32" t="s">
        <v>32</v>
      </c>
      <c r="BA83" s="32" t="s">
        <v>33</v>
      </c>
      <c r="BB83" s="32" t="s">
        <v>34</v>
      </c>
      <c r="BC83" s="32">
        <v>46</v>
      </c>
      <c r="BD83" s="32">
        <v>60</v>
      </c>
      <c r="BG83" s="32" t="s">
        <v>81</v>
      </c>
      <c r="BH83" s="32" t="s">
        <v>34</v>
      </c>
      <c r="BI83" s="32" t="s">
        <v>299</v>
      </c>
    </row>
    <row r="84" spans="1:61" x14ac:dyDescent="0.35">
      <c r="A84" s="4">
        <f t="shared" si="8"/>
        <v>84</v>
      </c>
      <c r="B84" s="4">
        <f t="shared" si="7"/>
        <v>83</v>
      </c>
      <c r="C84" s="12">
        <v>44047</v>
      </c>
      <c r="D84" t="s">
        <v>183</v>
      </c>
      <c r="E84" s="5" t="s">
        <v>29</v>
      </c>
      <c r="F84" t="s">
        <v>450</v>
      </c>
      <c r="G84" t="s">
        <v>330</v>
      </c>
      <c r="H84" s="21">
        <f>VLOOKUP(G84,lists!Z:AA,2,FALSE)</f>
        <v>10</v>
      </c>
      <c r="I84">
        <v>5</v>
      </c>
      <c r="J84" t="s">
        <v>32</v>
      </c>
      <c r="N84" t="s">
        <v>862</v>
      </c>
      <c r="O84" t="s">
        <v>52</v>
      </c>
      <c r="P84"/>
      <c r="Q84" t="s">
        <v>303</v>
      </c>
      <c r="R84" s="16"/>
      <c r="S84" s="23"/>
      <c r="T84" s="30"/>
      <c r="U84" s="3" t="str">
        <f t="shared" si="9"/>
        <v>Other</v>
      </c>
      <c r="V84" s="3" t="str">
        <f t="shared" si="10"/>
        <v>F</v>
      </c>
      <c r="W84" t="b">
        <f>VLOOKUP(J84,lists!$B$2:$C$3,2,FALSE)</f>
        <v>1</v>
      </c>
      <c r="X84" t="b">
        <f>VLOOKUP(U84,lists!$B:$C,2,FALSE)</f>
        <v>1</v>
      </c>
      <c r="Y84" t="b">
        <f>IF(AND(H84&gt;=FLAT!$L$1,'Raw - F'!H84&lt;=FLAT!$L$2),TRUE,FALSE)</f>
        <v>1</v>
      </c>
      <c r="Z84" t="b">
        <f>VLOOKUP(V84,lists!$B$7:$C$8,2,FALSE)</f>
        <v>1</v>
      </c>
      <c r="AA84" t="b">
        <f>VLOOKUP(IF(K84="","Open",SUBSTITUTE(K84,"/Nov","")),lists!$B$27:$D$29,2,FALSE)</f>
        <v>1</v>
      </c>
      <c r="AB84" t="b">
        <f>VLOOKUP(I84,lists!B:C,2,FALSE)</f>
        <v>1</v>
      </c>
      <c r="AC84" t="b">
        <f>VLOOKUP(E84,lists!$B$23:$D$25,2,FALSE)</f>
        <v>1</v>
      </c>
      <c r="AD84">
        <f t="shared" si="11"/>
        <v>1</v>
      </c>
      <c r="AP84" s="32">
        <v>43988</v>
      </c>
      <c r="AQ84" s="32" t="s">
        <v>62</v>
      </c>
      <c r="AR84" s="32" t="s">
        <v>48</v>
      </c>
      <c r="AS84" s="32" t="s">
        <v>30</v>
      </c>
      <c r="AT84" s="32" t="s">
        <v>31</v>
      </c>
      <c r="AU84" s="32">
        <v>12</v>
      </c>
      <c r="AV84" s="32">
        <v>6</v>
      </c>
      <c r="AW84" s="32" t="s">
        <v>32</v>
      </c>
      <c r="BA84" s="32" t="s">
        <v>43</v>
      </c>
      <c r="BB84" s="32" t="s">
        <v>34</v>
      </c>
      <c r="BC84" s="32">
        <v>46</v>
      </c>
      <c r="BD84" s="32">
        <v>65</v>
      </c>
      <c r="BG84" s="32" t="s">
        <v>43</v>
      </c>
      <c r="BH84" s="32" t="s">
        <v>34</v>
      </c>
      <c r="BI84" s="32" t="s">
        <v>297</v>
      </c>
    </row>
    <row r="85" spans="1:61" x14ac:dyDescent="0.35">
      <c r="A85" s="4">
        <f t="shared" si="8"/>
        <v>85</v>
      </c>
      <c r="B85" s="4">
        <f t="shared" si="7"/>
        <v>84</v>
      </c>
      <c r="C85" s="12">
        <v>44047</v>
      </c>
      <c r="D85" t="s">
        <v>183</v>
      </c>
      <c r="E85" s="5" t="s">
        <v>29</v>
      </c>
      <c r="F85" t="s">
        <v>451</v>
      </c>
      <c r="G85" t="s">
        <v>327</v>
      </c>
      <c r="H85" s="21">
        <f>VLOOKUP(G85,lists!Z:AA,2,FALSE)</f>
        <v>5</v>
      </c>
      <c r="I85">
        <v>3</v>
      </c>
      <c r="J85" t="s">
        <v>32</v>
      </c>
      <c r="N85" t="s">
        <v>861</v>
      </c>
      <c r="O85" t="s">
        <v>34</v>
      </c>
      <c r="P85"/>
      <c r="Q85" t="s">
        <v>304</v>
      </c>
      <c r="R85" s="22"/>
      <c r="S85" s="22"/>
      <c r="T85" s="28"/>
      <c r="U85" s="3" t="str">
        <f t="shared" si="9"/>
        <v>2YO</v>
      </c>
      <c r="V85" s="3" t="str">
        <f t="shared" si="10"/>
        <v>A</v>
      </c>
      <c r="W85" t="b">
        <f>VLOOKUP(J85,lists!$B$2:$C$3,2,FALSE)</f>
        <v>1</v>
      </c>
      <c r="X85" t="b">
        <f>VLOOKUP(U85,lists!$B:$C,2,FALSE)</f>
        <v>1</v>
      </c>
      <c r="Y85" t="b">
        <f>IF(AND(H85&gt;=FLAT!$L$1,'Raw - F'!H85&lt;=FLAT!$L$2),TRUE,FALSE)</f>
        <v>1</v>
      </c>
      <c r="Z85" t="b">
        <f>VLOOKUP(V85,lists!$B$7:$C$8,2,FALSE)</f>
        <v>1</v>
      </c>
      <c r="AA85" t="b">
        <f>VLOOKUP(IF(K85="","Open",SUBSTITUTE(K85,"/Nov","")),lists!$B$27:$D$29,2,FALSE)</f>
        <v>1</v>
      </c>
      <c r="AB85" t="b">
        <f>VLOOKUP(I85,lists!B:C,2,FALSE)</f>
        <v>1</v>
      </c>
      <c r="AC85" t="b">
        <f>VLOOKUP(E85,lists!$B$23:$D$25,2,FALSE)</f>
        <v>1</v>
      </c>
      <c r="AD85">
        <f t="shared" si="11"/>
        <v>1</v>
      </c>
      <c r="AP85" s="32">
        <v>43988</v>
      </c>
      <c r="AQ85" s="32" t="s">
        <v>28</v>
      </c>
      <c r="AR85" s="32" t="s">
        <v>29</v>
      </c>
      <c r="AS85" s="32" t="s">
        <v>125</v>
      </c>
      <c r="AT85" s="32" t="s">
        <v>61</v>
      </c>
      <c r="AU85" s="32">
        <v>16</v>
      </c>
      <c r="AV85" s="32">
        <v>1</v>
      </c>
      <c r="AW85" s="32" t="s">
        <v>40</v>
      </c>
      <c r="BA85" s="32" t="s">
        <v>33</v>
      </c>
      <c r="BB85" s="32" t="s">
        <v>34</v>
      </c>
      <c r="BC85" s="32">
        <v>0</v>
      </c>
      <c r="BD85" s="32">
        <v>0</v>
      </c>
      <c r="BG85" s="32" t="s">
        <v>81</v>
      </c>
      <c r="BH85" s="32" t="s">
        <v>34</v>
      </c>
      <c r="BI85" s="32" t="s">
        <v>91</v>
      </c>
    </row>
    <row r="86" spans="1:61" x14ac:dyDescent="0.35">
      <c r="A86" s="4">
        <f>IF(B86="",A85,B86+1)</f>
        <v>86</v>
      </c>
      <c r="B86" s="4">
        <f t="shared" si="7"/>
        <v>85</v>
      </c>
      <c r="C86" s="12">
        <v>44047</v>
      </c>
      <c r="D86" t="s">
        <v>183</v>
      </c>
      <c r="E86" s="5" t="s">
        <v>29</v>
      </c>
      <c r="F86" t="s">
        <v>452</v>
      </c>
      <c r="G86" t="s">
        <v>333</v>
      </c>
      <c r="H86" s="21">
        <f>VLOOKUP(G86,lists!Z:AA,2,FALSE)</f>
        <v>7</v>
      </c>
      <c r="I86">
        <v>5</v>
      </c>
      <c r="J86" t="s">
        <v>40</v>
      </c>
      <c r="K86" t="s">
        <v>41</v>
      </c>
      <c r="L86" t="s">
        <v>56</v>
      </c>
      <c r="N86" t="s">
        <v>861</v>
      </c>
      <c r="O86" t="s">
        <v>34</v>
      </c>
      <c r="P86" s="36">
        <v>22000</v>
      </c>
      <c r="Q86">
        <v>0</v>
      </c>
      <c r="R86" s="22"/>
      <c r="S86" s="22"/>
      <c r="T86" s="28"/>
      <c r="U86" s="3" t="str">
        <f t="shared" si="9"/>
        <v>2YO</v>
      </c>
      <c r="V86" s="3" t="str">
        <f t="shared" si="10"/>
        <v>A</v>
      </c>
      <c r="W86" t="b">
        <f>VLOOKUP(J86,lists!$B$2:$C$3,2,FALSE)</f>
        <v>1</v>
      </c>
      <c r="X86" t="b">
        <f>VLOOKUP(U86,lists!$B:$C,2,FALSE)</f>
        <v>1</v>
      </c>
      <c r="Y86" t="b">
        <f>IF(AND(H86&gt;=FLAT!$L$1,'Raw - F'!H86&lt;=FLAT!$L$2),TRUE,FALSE)</f>
        <v>1</v>
      </c>
      <c r="Z86" t="b">
        <f>VLOOKUP(V86,lists!$B$7:$C$8,2,FALSE)</f>
        <v>1</v>
      </c>
      <c r="AA86" t="b">
        <f>VLOOKUP(IF(K86="","Open",SUBSTITUTE(K86,"/Nov","")),lists!$B$27:$D$29,2,FALSE)</f>
        <v>1</v>
      </c>
      <c r="AB86" t="b">
        <f>VLOOKUP(I86,lists!B:C,2,FALSE)</f>
        <v>1</v>
      </c>
      <c r="AC86" t="b">
        <f>VLOOKUP(E86,lists!$B$23:$D$25,2,FALSE)</f>
        <v>1</v>
      </c>
      <c r="AD86">
        <f t="shared" si="11"/>
        <v>1</v>
      </c>
      <c r="AP86" s="32">
        <v>43988</v>
      </c>
      <c r="AQ86" s="32" t="s">
        <v>28</v>
      </c>
      <c r="AR86" s="32" t="s">
        <v>29</v>
      </c>
      <c r="AS86" s="32" t="s">
        <v>30</v>
      </c>
      <c r="AT86" s="32" t="s">
        <v>51</v>
      </c>
      <c r="AU86" s="32">
        <v>7</v>
      </c>
      <c r="AV86" s="32">
        <v>2</v>
      </c>
      <c r="AW86" s="32" t="s">
        <v>32</v>
      </c>
      <c r="BA86" s="32" t="s">
        <v>33</v>
      </c>
      <c r="BB86" s="32" t="s">
        <v>34</v>
      </c>
      <c r="BC86" s="32">
        <v>81</v>
      </c>
      <c r="BD86" s="32">
        <v>100</v>
      </c>
      <c r="BG86" s="32" t="s">
        <v>81</v>
      </c>
      <c r="BH86" s="32" t="s">
        <v>34</v>
      </c>
      <c r="BI86" s="32" t="s">
        <v>300</v>
      </c>
    </row>
    <row r="87" spans="1:61" x14ac:dyDescent="0.35">
      <c r="A87" s="4">
        <f t="shared" ref="A87:A150" si="12">IF(B87="",A86,B87+1)</f>
        <v>87</v>
      </c>
      <c r="B87" s="4">
        <f t="shared" si="7"/>
        <v>86</v>
      </c>
      <c r="C87" s="12">
        <v>44047</v>
      </c>
      <c r="D87" t="s">
        <v>183</v>
      </c>
      <c r="E87" s="5" t="s">
        <v>29</v>
      </c>
      <c r="F87" t="s">
        <v>453</v>
      </c>
      <c r="G87" t="s">
        <v>327</v>
      </c>
      <c r="H87" s="21">
        <f>VLOOKUP(G87,lists!Z:AA,2,FALSE)</f>
        <v>5</v>
      </c>
      <c r="I87">
        <v>6</v>
      </c>
      <c r="J87" t="s">
        <v>32</v>
      </c>
      <c r="N87" t="s">
        <v>862</v>
      </c>
      <c r="O87" t="s">
        <v>34</v>
      </c>
      <c r="P87"/>
      <c r="Q87" t="s">
        <v>870</v>
      </c>
      <c r="R87" s="22"/>
      <c r="S87" s="22"/>
      <c r="T87" s="28"/>
      <c r="U87" s="3" t="str">
        <f t="shared" si="9"/>
        <v>Other</v>
      </c>
      <c r="V87" s="3" t="str">
        <f t="shared" si="10"/>
        <v>A</v>
      </c>
      <c r="W87" t="b">
        <f>VLOOKUP(J87,lists!$B$2:$C$3,2,FALSE)</f>
        <v>1</v>
      </c>
      <c r="X87" t="b">
        <f>VLOOKUP(U87,lists!$B:$C,2,FALSE)</f>
        <v>1</v>
      </c>
      <c r="Y87" t="b">
        <f>IF(AND(H87&gt;=FLAT!$L$1,'Raw - F'!H87&lt;=FLAT!$L$2),TRUE,FALSE)</f>
        <v>1</v>
      </c>
      <c r="Z87" t="b">
        <f>VLOOKUP(V87,lists!$B$7:$C$8,2,FALSE)</f>
        <v>1</v>
      </c>
      <c r="AA87" t="b">
        <f>VLOOKUP(IF(K87="","Open",SUBSTITUTE(K87,"/Nov","")),lists!$B$27:$D$29,2,FALSE)</f>
        <v>1</v>
      </c>
      <c r="AB87" t="b">
        <f>VLOOKUP(I87,lists!B:C,2,FALSE)</f>
        <v>1</v>
      </c>
      <c r="AC87" t="b">
        <f>VLOOKUP(E87,lists!$B$23:$D$25,2,FALSE)</f>
        <v>1</v>
      </c>
      <c r="AD87">
        <f t="shared" si="11"/>
        <v>1</v>
      </c>
      <c r="AP87" s="32">
        <v>43988</v>
      </c>
      <c r="AQ87" s="32" t="s">
        <v>28</v>
      </c>
      <c r="AR87" s="32" t="s">
        <v>29</v>
      </c>
      <c r="AS87" s="32" t="s">
        <v>30</v>
      </c>
      <c r="AT87" s="32" t="s">
        <v>45</v>
      </c>
      <c r="AU87" s="32">
        <v>10</v>
      </c>
      <c r="AV87" s="32">
        <v>4</v>
      </c>
      <c r="AW87" s="32" t="s">
        <v>32</v>
      </c>
      <c r="BA87" s="32" t="s">
        <v>33</v>
      </c>
      <c r="BB87" s="32" t="s">
        <v>34</v>
      </c>
      <c r="BC87" s="32">
        <v>63</v>
      </c>
      <c r="BD87" s="32">
        <v>82</v>
      </c>
      <c r="BG87" s="32" t="s">
        <v>81</v>
      </c>
      <c r="BH87" s="32" t="s">
        <v>34</v>
      </c>
      <c r="BI87" s="32" t="s">
        <v>302</v>
      </c>
    </row>
    <row r="88" spans="1:61" x14ac:dyDescent="0.35">
      <c r="A88" s="4">
        <f t="shared" si="12"/>
        <v>88</v>
      </c>
      <c r="B88" s="4">
        <f t="shared" si="7"/>
        <v>87</v>
      </c>
      <c r="C88" s="12">
        <v>44047</v>
      </c>
      <c r="D88" t="s">
        <v>183</v>
      </c>
      <c r="E88" s="5" t="s">
        <v>29</v>
      </c>
      <c r="F88" t="s">
        <v>454</v>
      </c>
      <c r="G88" t="s">
        <v>329</v>
      </c>
      <c r="H88" s="21">
        <f>VLOOKUP(G88,lists!Z:AA,2,FALSE)</f>
        <v>8</v>
      </c>
      <c r="I88">
        <v>4</v>
      </c>
      <c r="J88" t="s">
        <v>32</v>
      </c>
      <c r="N88" t="s">
        <v>862</v>
      </c>
      <c r="O88" t="s">
        <v>34</v>
      </c>
      <c r="P88"/>
      <c r="Q88" t="s">
        <v>308</v>
      </c>
      <c r="R88" s="22"/>
      <c r="S88" s="22"/>
      <c r="T88" s="24"/>
      <c r="U88" s="3" t="str">
        <f t="shared" si="9"/>
        <v>Other</v>
      </c>
      <c r="V88" s="3" t="str">
        <f t="shared" si="10"/>
        <v>A</v>
      </c>
      <c r="W88" t="b">
        <f>VLOOKUP(J88,lists!$B$2:$C$3,2,FALSE)</f>
        <v>1</v>
      </c>
      <c r="X88" t="b">
        <f>VLOOKUP(U88,lists!$B:$C,2,FALSE)</f>
        <v>1</v>
      </c>
      <c r="Y88" t="b">
        <f>IF(AND(H88&gt;=FLAT!$L$1,'Raw - F'!H88&lt;=FLAT!$L$2),TRUE,FALSE)</f>
        <v>1</v>
      </c>
      <c r="Z88" t="b">
        <f>VLOOKUP(V88,lists!$B$7:$C$8,2,FALSE)</f>
        <v>1</v>
      </c>
      <c r="AA88" t="b">
        <f>VLOOKUP(IF(K88="","Open",SUBSTITUTE(K88,"/Nov","")),lists!$B$27:$D$29,2,FALSE)</f>
        <v>1</v>
      </c>
      <c r="AB88" t="b">
        <f>VLOOKUP(I88,lists!B:C,2,FALSE)</f>
        <v>1</v>
      </c>
      <c r="AC88" t="b">
        <f>VLOOKUP(E88,lists!$B$23:$D$25,2,FALSE)</f>
        <v>1</v>
      </c>
      <c r="AD88">
        <f t="shared" si="11"/>
        <v>1</v>
      </c>
      <c r="AP88" s="32">
        <v>43988</v>
      </c>
      <c r="AQ88" s="32" t="s">
        <v>28</v>
      </c>
      <c r="AR88" s="32" t="s">
        <v>29</v>
      </c>
      <c r="AS88" s="32" t="s">
        <v>53</v>
      </c>
      <c r="AT88" s="32" t="s">
        <v>39</v>
      </c>
      <c r="AU88" s="32">
        <v>5</v>
      </c>
      <c r="AV88" s="32">
        <v>5</v>
      </c>
      <c r="AW88" s="32" t="s">
        <v>40</v>
      </c>
      <c r="AX88" s="32" t="s">
        <v>50</v>
      </c>
      <c r="BA88" s="32" t="s">
        <v>42</v>
      </c>
      <c r="BB88" s="32" t="s">
        <v>34</v>
      </c>
      <c r="BC88" s="32">
        <v>0</v>
      </c>
      <c r="BD88" s="32">
        <v>0</v>
      </c>
      <c r="BG88" s="32" t="s">
        <v>42</v>
      </c>
      <c r="BH88" s="32" t="s">
        <v>34</v>
      </c>
      <c r="BI88" s="32" t="s">
        <v>91</v>
      </c>
    </row>
    <row r="89" spans="1:61" x14ac:dyDescent="0.35">
      <c r="A89" s="4">
        <f t="shared" si="12"/>
        <v>89</v>
      </c>
      <c r="B89" s="4">
        <f t="shared" si="7"/>
        <v>88</v>
      </c>
      <c r="C89" s="12">
        <v>44047</v>
      </c>
      <c r="D89" t="s">
        <v>183</v>
      </c>
      <c r="E89" s="5" t="s">
        <v>29</v>
      </c>
      <c r="F89" t="s">
        <v>426</v>
      </c>
      <c r="G89" t="s">
        <v>327</v>
      </c>
      <c r="H89" s="21">
        <f>VLOOKUP(G89,lists!Z:AA,2,FALSE)</f>
        <v>5</v>
      </c>
      <c r="I89">
        <v>5</v>
      </c>
      <c r="J89" t="s">
        <v>40</v>
      </c>
      <c r="K89" t="s">
        <v>41</v>
      </c>
      <c r="L89" t="s">
        <v>56</v>
      </c>
      <c r="N89" t="s">
        <v>861</v>
      </c>
      <c r="O89" t="s">
        <v>34</v>
      </c>
      <c r="P89" s="36">
        <v>28000</v>
      </c>
      <c r="Q89">
        <v>0</v>
      </c>
      <c r="R89" s="16"/>
      <c r="S89" s="23"/>
      <c r="T89" s="28"/>
      <c r="U89" s="3" t="str">
        <f t="shared" si="9"/>
        <v>2YO</v>
      </c>
      <c r="V89" s="3" t="str">
        <f t="shared" si="10"/>
        <v>A</v>
      </c>
      <c r="W89" t="b">
        <f>VLOOKUP(J89,lists!$B$2:$C$3,2,FALSE)</f>
        <v>1</v>
      </c>
      <c r="X89" t="b">
        <f>VLOOKUP(U89,lists!$B:$C,2,FALSE)</f>
        <v>1</v>
      </c>
      <c r="Y89" t="b">
        <f>IF(AND(H89&gt;=FLAT!$L$1,'Raw - F'!H89&lt;=FLAT!$L$2),TRUE,FALSE)</f>
        <v>1</v>
      </c>
      <c r="Z89" t="b">
        <f>VLOOKUP(V89,lists!$B$7:$C$8,2,FALSE)</f>
        <v>1</v>
      </c>
      <c r="AA89" t="b">
        <f>VLOOKUP(IF(K89="","Open",SUBSTITUTE(K89,"/Nov","")),lists!$B$27:$D$29,2,FALSE)</f>
        <v>1</v>
      </c>
      <c r="AB89" t="b">
        <f>VLOOKUP(I89,lists!B:C,2,FALSE)</f>
        <v>1</v>
      </c>
      <c r="AC89" t="b">
        <f>VLOOKUP(E89,lists!$B$23:$D$25,2,FALSE)</f>
        <v>1</v>
      </c>
      <c r="AD89">
        <f t="shared" si="11"/>
        <v>1</v>
      </c>
      <c r="AP89" s="32">
        <v>43988</v>
      </c>
      <c r="AQ89" s="32" t="s">
        <v>28</v>
      </c>
      <c r="AR89" s="32" t="s">
        <v>29</v>
      </c>
      <c r="AS89" s="32" t="s">
        <v>30</v>
      </c>
      <c r="AT89" s="32" t="s">
        <v>39</v>
      </c>
      <c r="AU89" s="32">
        <v>5</v>
      </c>
      <c r="AV89" s="32">
        <v>5</v>
      </c>
      <c r="AW89" s="32" t="s">
        <v>32</v>
      </c>
      <c r="BA89" s="32" t="s">
        <v>43</v>
      </c>
      <c r="BB89" s="32" t="s">
        <v>34</v>
      </c>
      <c r="BC89" s="32">
        <v>51</v>
      </c>
      <c r="BD89" s="32">
        <v>70</v>
      </c>
      <c r="BG89" s="32" t="s">
        <v>43</v>
      </c>
      <c r="BH89" s="32" t="s">
        <v>34</v>
      </c>
      <c r="BI89" s="32" t="s">
        <v>303</v>
      </c>
    </row>
    <row r="90" spans="1:61" x14ac:dyDescent="0.35">
      <c r="A90" s="4">
        <f t="shared" si="12"/>
        <v>90</v>
      </c>
      <c r="B90" s="4">
        <f t="shared" si="7"/>
        <v>89</v>
      </c>
      <c r="C90" s="12">
        <v>44047</v>
      </c>
      <c r="D90" t="s">
        <v>155</v>
      </c>
      <c r="E90" s="5" t="s">
        <v>29</v>
      </c>
      <c r="F90" t="s">
        <v>342</v>
      </c>
      <c r="G90" t="s">
        <v>334</v>
      </c>
      <c r="H90" s="21">
        <f>VLOOKUP(G90,lists!Z:AA,2,FALSE)</f>
        <v>14</v>
      </c>
      <c r="I90">
        <v>5</v>
      </c>
      <c r="J90" t="s">
        <v>32</v>
      </c>
      <c r="N90" t="s">
        <v>862</v>
      </c>
      <c r="O90" t="s">
        <v>34</v>
      </c>
      <c r="P90"/>
      <c r="Q90" t="s">
        <v>296</v>
      </c>
      <c r="R90" s="22"/>
      <c r="S90" s="22"/>
      <c r="T90" s="28"/>
      <c r="U90" s="3" t="str">
        <f t="shared" si="9"/>
        <v>Other</v>
      </c>
      <c r="V90" s="3" t="str">
        <f t="shared" si="10"/>
        <v>A</v>
      </c>
      <c r="W90" t="b">
        <f>VLOOKUP(J90,lists!$B$2:$C$3,2,FALSE)</f>
        <v>1</v>
      </c>
      <c r="X90" t="b">
        <f>VLOOKUP(U90,lists!$B:$C,2,FALSE)</f>
        <v>1</v>
      </c>
      <c r="Y90" t="b">
        <f>IF(AND(H90&gt;=FLAT!$L$1,'Raw - F'!H90&lt;=FLAT!$L$2),TRUE,FALSE)</f>
        <v>1</v>
      </c>
      <c r="Z90" t="b">
        <f>VLOOKUP(V90,lists!$B$7:$C$8,2,FALSE)</f>
        <v>1</v>
      </c>
      <c r="AA90" t="b">
        <f>VLOOKUP(IF(K90="","Open",SUBSTITUTE(K90,"/Nov","")),lists!$B$27:$D$29,2,FALSE)</f>
        <v>1</v>
      </c>
      <c r="AB90" t="b">
        <f>VLOOKUP(I90,lists!B:C,2,FALSE)</f>
        <v>1</v>
      </c>
      <c r="AC90" t="b">
        <f>VLOOKUP(E90,lists!$B$23:$D$25,2,FALSE)</f>
        <v>1</v>
      </c>
      <c r="AD90">
        <f t="shared" si="11"/>
        <v>1</v>
      </c>
      <c r="AP90" s="32">
        <v>43988</v>
      </c>
      <c r="AQ90" s="32" t="s">
        <v>28</v>
      </c>
      <c r="AR90" s="32" t="s">
        <v>29</v>
      </c>
      <c r="AS90" s="32" t="s">
        <v>38</v>
      </c>
      <c r="AT90" s="32" t="s">
        <v>37</v>
      </c>
      <c r="AU90" s="32">
        <v>6</v>
      </c>
      <c r="AV90" s="32">
        <v>5</v>
      </c>
      <c r="AW90" s="32" t="s">
        <v>40</v>
      </c>
      <c r="AX90" s="32" t="s">
        <v>41</v>
      </c>
      <c r="BA90" s="32" t="s">
        <v>42</v>
      </c>
      <c r="BB90" s="32" t="s">
        <v>34</v>
      </c>
      <c r="BC90" s="32">
        <v>0</v>
      </c>
      <c r="BD90" s="32">
        <v>0</v>
      </c>
      <c r="BG90" s="32" t="s">
        <v>42</v>
      </c>
      <c r="BH90" s="32" t="s">
        <v>34</v>
      </c>
      <c r="BI90" s="32" t="s">
        <v>91</v>
      </c>
    </row>
    <row r="91" spans="1:61" x14ac:dyDescent="0.35">
      <c r="A91" s="4">
        <f t="shared" si="12"/>
        <v>91</v>
      </c>
      <c r="B91" s="4">
        <f t="shared" si="7"/>
        <v>90</v>
      </c>
      <c r="C91" s="12">
        <v>44047</v>
      </c>
      <c r="D91" t="s">
        <v>155</v>
      </c>
      <c r="E91" s="5" t="s">
        <v>29</v>
      </c>
      <c r="F91" t="s">
        <v>455</v>
      </c>
      <c r="G91" t="s">
        <v>333</v>
      </c>
      <c r="H91" s="21">
        <f>VLOOKUP(G91,lists!Z:AA,2,FALSE)</f>
        <v>7</v>
      </c>
      <c r="I91">
        <v>6</v>
      </c>
      <c r="J91" t="s">
        <v>32</v>
      </c>
      <c r="N91" t="s">
        <v>863</v>
      </c>
      <c r="O91" t="s">
        <v>34</v>
      </c>
      <c r="P91"/>
      <c r="Q91" t="s">
        <v>297</v>
      </c>
      <c r="R91" s="22"/>
      <c r="S91" s="22"/>
      <c r="T91" s="28"/>
      <c r="U91" s="3" t="str">
        <f t="shared" si="9"/>
        <v>3YO</v>
      </c>
      <c r="V91" s="3" t="str">
        <f t="shared" si="10"/>
        <v>A</v>
      </c>
      <c r="W91" t="b">
        <f>VLOOKUP(J91,lists!$B$2:$C$3,2,FALSE)</f>
        <v>1</v>
      </c>
      <c r="X91" t="b">
        <f>VLOOKUP(U91,lists!$B:$C,2,FALSE)</f>
        <v>1</v>
      </c>
      <c r="Y91" t="b">
        <f>IF(AND(H91&gt;=FLAT!$L$1,'Raw - F'!H91&lt;=FLAT!$L$2),TRUE,FALSE)</f>
        <v>1</v>
      </c>
      <c r="Z91" t="b">
        <f>VLOOKUP(V91,lists!$B$7:$C$8,2,FALSE)</f>
        <v>1</v>
      </c>
      <c r="AA91" t="b">
        <f>VLOOKUP(IF(K91="","Open",SUBSTITUTE(K91,"/Nov","")),lists!$B$27:$D$29,2,FALSE)</f>
        <v>1</v>
      </c>
      <c r="AB91" t="b">
        <f>VLOOKUP(I91,lists!B:C,2,FALSE)</f>
        <v>1</v>
      </c>
      <c r="AC91" t="b">
        <f>VLOOKUP(E91,lists!$B$23:$D$25,2,FALSE)</f>
        <v>1</v>
      </c>
      <c r="AD91">
        <f t="shared" si="11"/>
        <v>1</v>
      </c>
      <c r="AP91" s="32">
        <v>43988</v>
      </c>
      <c r="AQ91" s="32" t="s">
        <v>28</v>
      </c>
      <c r="AR91" s="32" t="s">
        <v>29</v>
      </c>
      <c r="AS91" s="32" t="s">
        <v>30</v>
      </c>
      <c r="AT91" s="32" t="s">
        <v>39</v>
      </c>
      <c r="AU91" s="32">
        <v>5</v>
      </c>
      <c r="AV91" s="32">
        <v>6</v>
      </c>
      <c r="AW91" s="32" t="s">
        <v>32</v>
      </c>
      <c r="BA91" s="32" t="s">
        <v>33</v>
      </c>
      <c r="BB91" s="32" t="s">
        <v>34</v>
      </c>
      <c r="BC91" s="32">
        <v>46</v>
      </c>
      <c r="BD91" s="32">
        <v>65</v>
      </c>
      <c r="BG91" s="32" t="s">
        <v>81</v>
      </c>
      <c r="BH91" s="32" t="s">
        <v>34</v>
      </c>
      <c r="BI91" s="32" t="s">
        <v>297</v>
      </c>
    </row>
    <row r="92" spans="1:61" x14ac:dyDescent="0.35">
      <c r="A92" s="4">
        <f t="shared" si="12"/>
        <v>92</v>
      </c>
      <c r="B92" s="4">
        <f t="shared" si="7"/>
        <v>91</v>
      </c>
      <c r="C92" s="12">
        <v>44047</v>
      </c>
      <c r="D92" t="s">
        <v>155</v>
      </c>
      <c r="E92" s="5" t="s">
        <v>29</v>
      </c>
      <c r="F92" t="s">
        <v>456</v>
      </c>
      <c r="G92" t="s">
        <v>327</v>
      </c>
      <c r="H92" s="21">
        <f>VLOOKUP(G92,lists!Z:AA,2,FALSE)</f>
        <v>5</v>
      </c>
      <c r="I92">
        <v>5</v>
      </c>
      <c r="J92" t="s">
        <v>32</v>
      </c>
      <c r="N92" t="s">
        <v>864</v>
      </c>
      <c r="O92" t="s">
        <v>34</v>
      </c>
      <c r="P92"/>
      <c r="Q92" t="s">
        <v>296</v>
      </c>
      <c r="R92" s="22"/>
      <c r="S92" s="22"/>
      <c r="T92" s="28"/>
      <c r="U92" s="3" t="str">
        <f t="shared" si="9"/>
        <v>Other</v>
      </c>
      <c r="V92" s="3" t="str">
        <f t="shared" si="10"/>
        <v>A</v>
      </c>
      <c r="W92" t="b">
        <f>VLOOKUP(J92,lists!$B$2:$C$3,2,FALSE)</f>
        <v>1</v>
      </c>
      <c r="X92" t="b">
        <f>VLOOKUP(U92,lists!$B:$C,2,FALSE)</f>
        <v>1</v>
      </c>
      <c r="Y92" t="b">
        <f>IF(AND(H92&gt;=FLAT!$L$1,'Raw - F'!H92&lt;=FLAT!$L$2),TRUE,FALSE)</f>
        <v>1</v>
      </c>
      <c r="Z92" t="b">
        <f>VLOOKUP(V92,lists!$B$7:$C$8,2,FALSE)</f>
        <v>1</v>
      </c>
      <c r="AA92" t="b">
        <f>VLOOKUP(IF(K92="","Open",SUBSTITUTE(K92,"/Nov","")),lists!$B$27:$D$29,2,FALSE)</f>
        <v>1</v>
      </c>
      <c r="AB92" t="b">
        <f>VLOOKUP(I92,lists!B:C,2,FALSE)</f>
        <v>1</v>
      </c>
      <c r="AC92" t="b">
        <f>VLOOKUP(E92,lists!$B$23:$D$25,2,FALSE)</f>
        <v>1</v>
      </c>
      <c r="AD92">
        <f t="shared" si="11"/>
        <v>1</v>
      </c>
      <c r="AP92" s="32">
        <v>43988</v>
      </c>
      <c r="AQ92" s="32" t="s">
        <v>118</v>
      </c>
      <c r="AR92" s="32" t="s">
        <v>54</v>
      </c>
      <c r="AS92" s="32" t="s">
        <v>126</v>
      </c>
      <c r="AT92" s="32" t="s">
        <v>39</v>
      </c>
      <c r="AU92" s="32">
        <v>5</v>
      </c>
      <c r="AV92" s="32">
        <v>1</v>
      </c>
      <c r="AW92" s="32" t="s">
        <v>40</v>
      </c>
      <c r="BA92" s="32" t="s">
        <v>46</v>
      </c>
      <c r="BB92" s="32" t="s">
        <v>34</v>
      </c>
      <c r="BC92" s="32">
        <v>0</v>
      </c>
      <c r="BD92" s="32">
        <v>0</v>
      </c>
      <c r="BG92" s="32" t="s">
        <v>81</v>
      </c>
      <c r="BH92" s="32" t="s">
        <v>34</v>
      </c>
      <c r="BI92" s="32" t="s">
        <v>91</v>
      </c>
    </row>
    <row r="93" spans="1:61" x14ac:dyDescent="0.35">
      <c r="A93" s="4">
        <f t="shared" si="12"/>
        <v>93</v>
      </c>
      <c r="B93" s="4">
        <f t="shared" si="7"/>
        <v>92</v>
      </c>
      <c r="C93" s="12">
        <v>44047</v>
      </c>
      <c r="D93" t="s">
        <v>155</v>
      </c>
      <c r="E93" s="5" t="s">
        <v>29</v>
      </c>
      <c r="F93" t="s">
        <v>355</v>
      </c>
      <c r="G93" t="s">
        <v>333</v>
      </c>
      <c r="H93" s="21">
        <f>VLOOKUP(G93,lists!Z:AA,2,FALSE)</f>
        <v>7</v>
      </c>
      <c r="I93">
        <v>5</v>
      </c>
      <c r="J93" t="s">
        <v>40</v>
      </c>
      <c r="K93" t="s">
        <v>41</v>
      </c>
      <c r="N93" t="s">
        <v>861</v>
      </c>
      <c r="O93" t="s">
        <v>34</v>
      </c>
      <c r="P93"/>
      <c r="Q93">
        <v>0</v>
      </c>
      <c r="R93" s="16"/>
      <c r="S93" s="23"/>
      <c r="T93" s="30"/>
      <c r="U93" s="3" t="str">
        <f t="shared" si="9"/>
        <v>2YO</v>
      </c>
      <c r="V93" s="3" t="str">
        <f t="shared" si="10"/>
        <v>A</v>
      </c>
      <c r="W93" t="b">
        <f>VLOOKUP(J93,lists!$B$2:$C$3,2,FALSE)</f>
        <v>1</v>
      </c>
      <c r="X93" t="b">
        <f>VLOOKUP(U93,lists!$B:$C,2,FALSE)</f>
        <v>1</v>
      </c>
      <c r="Y93" t="b">
        <f>IF(AND(H93&gt;=FLAT!$L$1,'Raw - F'!H93&lt;=FLAT!$L$2),TRUE,FALSE)</f>
        <v>1</v>
      </c>
      <c r="Z93" t="b">
        <f>VLOOKUP(V93,lists!$B$7:$C$8,2,FALSE)</f>
        <v>1</v>
      </c>
      <c r="AA93" t="b">
        <f>VLOOKUP(IF(K93="","Open",SUBSTITUTE(K93,"/Nov","")),lists!$B$27:$D$29,2,FALSE)</f>
        <v>1</v>
      </c>
      <c r="AB93" t="b">
        <f>VLOOKUP(I93,lists!B:C,2,FALSE)</f>
        <v>1</v>
      </c>
      <c r="AC93" t="b">
        <f>VLOOKUP(E93,lists!$B$23:$D$25,2,FALSE)</f>
        <v>1</v>
      </c>
      <c r="AD93">
        <f t="shared" si="11"/>
        <v>1</v>
      </c>
      <c r="AP93" s="32">
        <v>43988</v>
      </c>
      <c r="AQ93" s="32" t="s">
        <v>118</v>
      </c>
      <c r="AR93" s="32" t="s">
        <v>54</v>
      </c>
      <c r="AS93" s="32" t="s">
        <v>127</v>
      </c>
      <c r="AT93" s="32" t="s">
        <v>36</v>
      </c>
      <c r="AU93" s="32">
        <v>8</v>
      </c>
      <c r="AV93" s="32">
        <v>1</v>
      </c>
      <c r="AW93" s="32" t="s">
        <v>40</v>
      </c>
      <c r="BA93" s="32" t="s">
        <v>43</v>
      </c>
      <c r="BB93" s="32" t="s">
        <v>120</v>
      </c>
      <c r="BC93" s="32">
        <v>0</v>
      </c>
      <c r="BD93" s="32">
        <v>0</v>
      </c>
      <c r="BG93" s="32" t="s">
        <v>43</v>
      </c>
      <c r="BH93" s="32" t="s">
        <v>34</v>
      </c>
      <c r="BI93" s="32" t="s">
        <v>91</v>
      </c>
    </row>
    <row r="94" spans="1:61" x14ac:dyDescent="0.35">
      <c r="A94" s="4">
        <f t="shared" si="12"/>
        <v>94</v>
      </c>
      <c r="B94" s="4">
        <f t="shared" si="7"/>
        <v>93</v>
      </c>
      <c r="C94" s="12">
        <v>44047</v>
      </c>
      <c r="D94" t="s">
        <v>155</v>
      </c>
      <c r="E94" s="5" t="s">
        <v>29</v>
      </c>
      <c r="F94" t="s">
        <v>457</v>
      </c>
      <c r="G94" t="s">
        <v>328</v>
      </c>
      <c r="H94" s="21">
        <f>VLOOKUP(G94,lists!Z:AA,2,FALSE)</f>
        <v>6</v>
      </c>
      <c r="I94">
        <v>6</v>
      </c>
      <c r="J94" t="s">
        <v>32</v>
      </c>
      <c r="N94" t="s">
        <v>864</v>
      </c>
      <c r="O94" t="s">
        <v>34</v>
      </c>
      <c r="P94"/>
      <c r="Q94" t="s">
        <v>321</v>
      </c>
      <c r="R94" s="16"/>
      <c r="S94" s="23"/>
      <c r="T94" s="30"/>
      <c r="U94" s="3" t="str">
        <f t="shared" si="9"/>
        <v>Other</v>
      </c>
      <c r="V94" s="3" t="str">
        <f t="shared" si="10"/>
        <v>A</v>
      </c>
      <c r="W94" t="b">
        <f>VLOOKUP(J94,lists!$B$2:$C$3,2,FALSE)</f>
        <v>1</v>
      </c>
      <c r="X94" t="b">
        <f>VLOOKUP(U94,lists!$B:$C,2,FALSE)</f>
        <v>1</v>
      </c>
      <c r="Y94" t="b">
        <f>IF(AND(H94&gt;=FLAT!$L$1,'Raw - F'!H94&lt;=FLAT!$L$2),TRUE,FALSE)</f>
        <v>1</v>
      </c>
      <c r="Z94" t="b">
        <f>VLOOKUP(V94,lists!$B$7:$C$8,2,FALSE)</f>
        <v>1</v>
      </c>
      <c r="AA94" t="b">
        <f>VLOOKUP(IF(K94="","Open",SUBSTITUTE(K94,"/Nov","")),lists!$B$27:$D$29,2,FALSE)</f>
        <v>1</v>
      </c>
      <c r="AB94" t="b">
        <f>VLOOKUP(I94,lists!B:C,2,FALSE)</f>
        <v>1</v>
      </c>
      <c r="AC94" t="b">
        <f>VLOOKUP(E94,lists!$B$23:$D$25,2,FALSE)</f>
        <v>1</v>
      </c>
      <c r="AD94">
        <f t="shared" si="11"/>
        <v>1</v>
      </c>
      <c r="AP94" s="32">
        <v>43988</v>
      </c>
      <c r="AQ94" s="32" t="s">
        <v>118</v>
      </c>
      <c r="AR94" s="32" t="s">
        <v>54</v>
      </c>
      <c r="AS94" s="32" t="s">
        <v>128</v>
      </c>
      <c r="AT94" s="32" t="s">
        <v>45</v>
      </c>
      <c r="AU94" s="32">
        <v>10</v>
      </c>
      <c r="AV94" s="32">
        <v>1</v>
      </c>
      <c r="AW94" s="32" t="s">
        <v>40</v>
      </c>
      <c r="BA94" s="32" t="s">
        <v>43</v>
      </c>
      <c r="BB94" s="32" t="s">
        <v>120</v>
      </c>
      <c r="BC94" s="32">
        <v>0</v>
      </c>
      <c r="BD94" s="32">
        <v>0</v>
      </c>
      <c r="BG94" s="32" t="s">
        <v>43</v>
      </c>
      <c r="BH94" s="32" t="s">
        <v>34</v>
      </c>
      <c r="BI94" s="32" t="s">
        <v>91</v>
      </c>
    </row>
    <row r="95" spans="1:61" x14ac:dyDescent="0.35">
      <c r="A95" s="4">
        <f t="shared" si="12"/>
        <v>95</v>
      </c>
      <c r="B95" s="4">
        <f t="shared" si="7"/>
        <v>94</v>
      </c>
      <c r="C95" s="12">
        <v>44047</v>
      </c>
      <c r="D95" t="s">
        <v>155</v>
      </c>
      <c r="E95" s="5" t="s">
        <v>29</v>
      </c>
      <c r="F95" t="s">
        <v>458</v>
      </c>
      <c r="G95" t="s">
        <v>67</v>
      </c>
      <c r="H95" s="21">
        <f>VLOOKUP(G95,lists!Z:AA,2,FALSE)</f>
        <v>12</v>
      </c>
      <c r="I95">
        <v>6</v>
      </c>
      <c r="J95" t="s">
        <v>32</v>
      </c>
      <c r="N95" t="s">
        <v>862</v>
      </c>
      <c r="O95" t="s">
        <v>34</v>
      </c>
      <c r="P95"/>
      <c r="Q95" t="s">
        <v>870</v>
      </c>
      <c r="R95" s="22"/>
      <c r="S95" s="22"/>
      <c r="T95" s="28"/>
      <c r="U95" s="3" t="str">
        <f t="shared" si="9"/>
        <v>Other</v>
      </c>
      <c r="V95" s="3" t="str">
        <f t="shared" si="10"/>
        <v>A</v>
      </c>
      <c r="W95" t="b">
        <f>VLOOKUP(J95,lists!$B$2:$C$3,2,FALSE)</f>
        <v>1</v>
      </c>
      <c r="X95" t="b">
        <f>VLOOKUP(U95,lists!$B:$C,2,FALSE)</f>
        <v>1</v>
      </c>
      <c r="Y95" t="b">
        <f>IF(AND(H95&gt;=FLAT!$L$1,'Raw - F'!H95&lt;=FLAT!$L$2),TRUE,FALSE)</f>
        <v>1</v>
      </c>
      <c r="Z95" t="b">
        <f>VLOOKUP(V95,lists!$B$7:$C$8,2,FALSE)</f>
        <v>1</v>
      </c>
      <c r="AA95" t="b">
        <f>VLOOKUP(IF(K95="","Open",SUBSTITUTE(K95,"/Nov","")),lists!$B$27:$D$29,2,FALSE)</f>
        <v>1</v>
      </c>
      <c r="AB95" t="b">
        <f>VLOOKUP(I95,lists!B:C,2,FALSE)</f>
        <v>1</v>
      </c>
      <c r="AC95" t="b">
        <f>VLOOKUP(E95,lists!$B$23:$D$25,2,FALSE)</f>
        <v>1</v>
      </c>
      <c r="AD95">
        <f t="shared" si="11"/>
        <v>1</v>
      </c>
      <c r="AP95" s="32">
        <v>43988</v>
      </c>
      <c r="AQ95" s="32" t="s">
        <v>118</v>
      </c>
      <c r="AR95" s="32" t="s">
        <v>54</v>
      </c>
      <c r="AS95" s="32" t="s">
        <v>129</v>
      </c>
      <c r="AT95" s="32" t="s">
        <v>45</v>
      </c>
      <c r="AU95" s="32">
        <v>10</v>
      </c>
      <c r="AV95" s="32">
        <v>1</v>
      </c>
      <c r="AW95" s="32" t="s">
        <v>40</v>
      </c>
      <c r="BA95" s="32" t="s">
        <v>33</v>
      </c>
      <c r="BB95" s="32" t="s">
        <v>52</v>
      </c>
      <c r="BC95" s="32">
        <v>0</v>
      </c>
      <c r="BD95" s="32">
        <v>0</v>
      </c>
      <c r="BG95" s="32" t="s">
        <v>81</v>
      </c>
      <c r="BH95" s="32" t="s">
        <v>52</v>
      </c>
      <c r="BI95" s="32" t="s">
        <v>91</v>
      </c>
    </row>
    <row r="96" spans="1:61" x14ac:dyDescent="0.35">
      <c r="A96" s="4">
        <f t="shared" si="12"/>
        <v>96</v>
      </c>
      <c r="B96" s="4">
        <f t="shared" si="7"/>
        <v>95</v>
      </c>
      <c r="C96" s="12">
        <v>44047</v>
      </c>
      <c r="D96" t="s">
        <v>155</v>
      </c>
      <c r="E96" s="5" t="s">
        <v>29</v>
      </c>
      <c r="F96" t="s">
        <v>459</v>
      </c>
      <c r="G96" t="s">
        <v>333</v>
      </c>
      <c r="H96" s="21">
        <f>VLOOKUP(G96,lists!Z:AA,2,FALSE)</f>
        <v>7</v>
      </c>
      <c r="I96">
        <v>4</v>
      </c>
      <c r="J96" t="s">
        <v>32</v>
      </c>
      <c r="N96" t="s">
        <v>864</v>
      </c>
      <c r="O96" t="s">
        <v>34</v>
      </c>
      <c r="P96"/>
      <c r="Q96" t="s">
        <v>308</v>
      </c>
      <c r="R96" s="16"/>
      <c r="S96" s="23"/>
      <c r="T96" s="30"/>
      <c r="U96" s="3" t="str">
        <f t="shared" si="9"/>
        <v>Other</v>
      </c>
      <c r="V96" s="3" t="str">
        <f t="shared" si="10"/>
        <v>A</v>
      </c>
      <c r="W96" t="b">
        <f>VLOOKUP(J96,lists!$B$2:$C$3,2,FALSE)</f>
        <v>1</v>
      </c>
      <c r="X96" t="b">
        <f>VLOOKUP(U96,lists!$B:$C,2,FALSE)</f>
        <v>1</v>
      </c>
      <c r="Y96" t="b">
        <f>IF(AND(H96&gt;=FLAT!$L$1,'Raw - F'!H96&lt;=FLAT!$L$2),TRUE,FALSE)</f>
        <v>1</v>
      </c>
      <c r="Z96" t="b">
        <f>VLOOKUP(V96,lists!$B$7:$C$8,2,FALSE)</f>
        <v>1</v>
      </c>
      <c r="AA96" t="b">
        <f>VLOOKUP(IF(K96="","Open",SUBSTITUTE(K96,"/Nov","")),lists!$B$27:$D$29,2,FALSE)</f>
        <v>1</v>
      </c>
      <c r="AB96" t="b">
        <f>VLOOKUP(I96,lists!B:C,2,FALSE)</f>
        <v>1</v>
      </c>
      <c r="AC96" t="b">
        <f>VLOOKUP(E96,lists!$B$23:$D$25,2,FALSE)</f>
        <v>1</v>
      </c>
      <c r="AD96">
        <f t="shared" si="11"/>
        <v>1</v>
      </c>
      <c r="AP96" s="32">
        <v>43988</v>
      </c>
      <c r="AQ96" s="32" t="s">
        <v>118</v>
      </c>
      <c r="AR96" s="32" t="s">
        <v>54</v>
      </c>
      <c r="AS96" s="32" t="s">
        <v>30</v>
      </c>
      <c r="AT96" s="32" t="s">
        <v>39</v>
      </c>
      <c r="AU96" s="32">
        <v>5</v>
      </c>
      <c r="AV96" s="32">
        <v>2</v>
      </c>
      <c r="AW96" s="32" t="s">
        <v>32</v>
      </c>
      <c r="BA96" s="32" t="s">
        <v>33</v>
      </c>
      <c r="BB96" s="32" t="s">
        <v>34</v>
      </c>
      <c r="BC96" s="32">
        <v>86</v>
      </c>
      <c r="BD96" s="32">
        <v>105</v>
      </c>
      <c r="BG96" s="32" t="s">
        <v>81</v>
      </c>
      <c r="BH96" s="32" t="s">
        <v>34</v>
      </c>
      <c r="BI96" s="32" t="s">
        <v>301</v>
      </c>
    </row>
    <row r="97" spans="1:61" x14ac:dyDescent="0.35">
      <c r="A97" s="4">
        <f t="shared" si="12"/>
        <v>97</v>
      </c>
      <c r="B97" s="4">
        <f t="shared" si="7"/>
        <v>96</v>
      </c>
      <c r="C97" s="12">
        <v>44047</v>
      </c>
      <c r="D97" t="s">
        <v>155</v>
      </c>
      <c r="E97" s="5" t="s">
        <v>29</v>
      </c>
      <c r="F97" t="s">
        <v>440</v>
      </c>
      <c r="G97" t="s">
        <v>327</v>
      </c>
      <c r="H97" s="21">
        <f>VLOOKUP(G97,lists!Z:AA,2,FALSE)</f>
        <v>5</v>
      </c>
      <c r="I97">
        <v>5</v>
      </c>
      <c r="J97" t="s">
        <v>40</v>
      </c>
      <c r="K97" t="s">
        <v>50</v>
      </c>
      <c r="N97" t="s">
        <v>861</v>
      </c>
      <c r="O97" t="s">
        <v>52</v>
      </c>
      <c r="P97"/>
      <c r="Q97">
        <v>0</v>
      </c>
      <c r="R97" s="22"/>
      <c r="S97" s="22"/>
      <c r="T97" s="28"/>
      <c r="U97" s="3" t="str">
        <f t="shared" si="9"/>
        <v>2YO</v>
      </c>
      <c r="V97" s="3" t="str">
        <f t="shared" si="10"/>
        <v>F</v>
      </c>
      <c r="W97" t="b">
        <f>VLOOKUP(J97,lists!$B$2:$C$3,2,FALSE)</f>
        <v>1</v>
      </c>
      <c r="X97" t="b">
        <f>VLOOKUP(U97,lists!$B:$C,2,FALSE)</f>
        <v>1</v>
      </c>
      <c r="Y97" t="b">
        <f>IF(AND(H97&gt;=FLAT!$L$1,'Raw - F'!H97&lt;=FLAT!$L$2),TRUE,FALSE)</f>
        <v>1</v>
      </c>
      <c r="Z97" t="b">
        <f>VLOOKUP(V97,lists!$B$7:$C$8,2,FALSE)</f>
        <v>1</v>
      </c>
      <c r="AA97" t="b">
        <f>VLOOKUP(IF(K97="","Open",SUBSTITUTE(K97,"/Nov","")),lists!$B$27:$D$29,2,FALSE)</f>
        <v>1</v>
      </c>
      <c r="AB97" t="b">
        <f>VLOOKUP(I97,lists!B:C,2,FALSE)</f>
        <v>1</v>
      </c>
      <c r="AC97" t="b">
        <f>VLOOKUP(E97,lists!$B$23:$D$25,2,FALSE)</f>
        <v>1</v>
      </c>
      <c r="AD97">
        <f t="shared" si="11"/>
        <v>1</v>
      </c>
      <c r="AP97" s="32">
        <v>43988</v>
      </c>
      <c r="AQ97" s="32" t="s">
        <v>118</v>
      </c>
      <c r="AR97" s="32" t="s">
        <v>54</v>
      </c>
      <c r="AS97" s="32" t="s">
        <v>30</v>
      </c>
      <c r="AT97" s="32" t="s">
        <v>37</v>
      </c>
      <c r="AU97" s="32">
        <v>6</v>
      </c>
      <c r="AV97" s="32">
        <v>2</v>
      </c>
      <c r="AW97" s="32" t="s">
        <v>32</v>
      </c>
      <c r="BA97" s="32" t="s">
        <v>43</v>
      </c>
      <c r="BB97" s="32" t="s">
        <v>34</v>
      </c>
      <c r="BC97" s="32">
        <v>81</v>
      </c>
      <c r="BD97" s="32">
        <v>100</v>
      </c>
      <c r="BG97" s="32" t="s">
        <v>43</v>
      </c>
      <c r="BH97" s="32" t="s">
        <v>34</v>
      </c>
      <c r="BI97" s="32" t="s">
        <v>300</v>
      </c>
    </row>
    <row r="98" spans="1:61" x14ac:dyDescent="0.35">
      <c r="A98" s="4">
        <f t="shared" si="12"/>
        <v>98</v>
      </c>
      <c r="B98" s="4">
        <f t="shared" si="7"/>
        <v>97</v>
      </c>
      <c r="C98" s="12">
        <v>44047</v>
      </c>
      <c r="D98" t="s">
        <v>62</v>
      </c>
      <c r="E98" s="5" t="s">
        <v>48</v>
      </c>
      <c r="F98" t="s">
        <v>371</v>
      </c>
      <c r="G98" t="s">
        <v>333</v>
      </c>
      <c r="H98" s="21">
        <f>VLOOKUP(G98,lists!Z:AA,2,FALSE)</f>
        <v>7</v>
      </c>
      <c r="I98">
        <v>5</v>
      </c>
      <c r="J98" t="s">
        <v>32</v>
      </c>
      <c r="N98" t="s">
        <v>862</v>
      </c>
      <c r="O98" t="s">
        <v>34</v>
      </c>
      <c r="P98"/>
      <c r="Q98" t="s">
        <v>303</v>
      </c>
      <c r="R98" s="16"/>
      <c r="S98" s="23"/>
      <c r="T98" s="30"/>
      <c r="U98" s="3" t="str">
        <f t="shared" si="9"/>
        <v>Other</v>
      </c>
      <c r="V98" s="3" t="str">
        <f t="shared" si="10"/>
        <v>A</v>
      </c>
      <c r="W98" t="b">
        <f>VLOOKUP(J98,lists!$B$2:$C$3,2,FALSE)</f>
        <v>1</v>
      </c>
      <c r="X98" t="b">
        <f>VLOOKUP(U98,lists!$B:$C,2,FALSE)</f>
        <v>1</v>
      </c>
      <c r="Y98" t="b">
        <f>IF(AND(H98&gt;=FLAT!$L$1,'Raw - F'!H98&lt;=FLAT!$L$2),TRUE,FALSE)</f>
        <v>1</v>
      </c>
      <c r="Z98" t="b">
        <f>VLOOKUP(V98,lists!$B$7:$C$8,2,FALSE)</f>
        <v>1</v>
      </c>
      <c r="AA98" t="b">
        <f>VLOOKUP(IF(K98="","Open",SUBSTITUTE(K98,"/Nov","")),lists!$B$27:$D$29,2,FALSE)</f>
        <v>1</v>
      </c>
      <c r="AB98" t="b">
        <f>VLOOKUP(I98,lists!B:C,2,FALSE)</f>
        <v>1</v>
      </c>
      <c r="AC98" t="b">
        <f>VLOOKUP(E98,lists!$B$23:$D$25,2,FALSE)</f>
        <v>1</v>
      </c>
      <c r="AD98">
        <f t="shared" si="11"/>
        <v>1</v>
      </c>
      <c r="AP98" s="32">
        <v>43988</v>
      </c>
      <c r="AQ98" s="32" t="s">
        <v>118</v>
      </c>
      <c r="AR98" s="32" t="s">
        <v>54</v>
      </c>
      <c r="AS98" s="32" t="s">
        <v>30</v>
      </c>
      <c r="AT98" s="32" t="s">
        <v>51</v>
      </c>
      <c r="AU98" s="32">
        <v>7</v>
      </c>
      <c r="AV98" s="32">
        <v>2</v>
      </c>
      <c r="AW98" s="32" t="s">
        <v>32</v>
      </c>
      <c r="BA98" s="32" t="s">
        <v>33</v>
      </c>
      <c r="BB98" s="32" t="s">
        <v>34</v>
      </c>
      <c r="BC98" s="32">
        <v>86</v>
      </c>
      <c r="BD98" s="32">
        <v>105</v>
      </c>
      <c r="BG98" s="32" t="s">
        <v>81</v>
      </c>
      <c r="BH98" s="32" t="s">
        <v>34</v>
      </c>
      <c r="BI98" s="32" t="s">
        <v>301</v>
      </c>
    </row>
    <row r="99" spans="1:61" x14ac:dyDescent="0.35">
      <c r="A99" s="4">
        <f t="shared" si="12"/>
        <v>99</v>
      </c>
      <c r="B99" s="4">
        <f t="shared" si="7"/>
        <v>98</v>
      </c>
      <c r="C99" s="12">
        <v>44047</v>
      </c>
      <c r="D99" t="s">
        <v>62</v>
      </c>
      <c r="E99" s="5" t="s">
        <v>48</v>
      </c>
      <c r="F99" t="s">
        <v>372</v>
      </c>
      <c r="G99" t="s">
        <v>328</v>
      </c>
      <c r="H99" s="21">
        <f>VLOOKUP(G99,lists!Z:AA,2,FALSE)</f>
        <v>6</v>
      </c>
      <c r="I99">
        <v>6</v>
      </c>
      <c r="J99" t="s">
        <v>32</v>
      </c>
      <c r="N99" t="s">
        <v>862</v>
      </c>
      <c r="O99" t="s">
        <v>34</v>
      </c>
      <c r="P99"/>
      <c r="Q99" t="s">
        <v>297</v>
      </c>
      <c r="R99" s="22"/>
      <c r="S99" s="28"/>
      <c r="T99" s="24"/>
      <c r="U99" s="3" t="str">
        <f t="shared" si="9"/>
        <v>Other</v>
      </c>
      <c r="V99" s="3" t="str">
        <f t="shared" si="10"/>
        <v>A</v>
      </c>
      <c r="W99" t="b">
        <f>VLOOKUP(J99,lists!$B$2:$C$3,2,FALSE)</f>
        <v>1</v>
      </c>
      <c r="X99" t="b">
        <f>VLOOKUP(U99,lists!$B:$C,2,FALSE)</f>
        <v>1</v>
      </c>
      <c r="Y99" t="b">
        <f>IF(AND(H99&gt;=FLAT!$L$1,'Raw - F'!H99&lt;=FLAT!$L$2),TRUE,FALSE)</f>
        <v>1</v>
      </c>
      <c r="Z99" t="b">
        <f>VLOOKUP(V99,lists!$B$7:$C$8,2,FALSE)</f>
        <v>1</v>
      </c>
      <c r="AA99" t="b">
        <f>VLOOKUP(IF(K99="","Open",SUBSTITUTE(K99,"/Nov","")),lists!$B$27:$D$29,2,FALSE)</f>
        <v>1</v>
      </c>
      <c r="AB99" t="b">
        <f>VLOOKUP(I99,lists!B:C,2,FALSE)</f>
        <v>1</v>
      </c>
      <c r="AC99" t="b">
        <f>VLOOKUP(E99,lists!$B$23:$D$25,2,FALSE)</f>
        <v>1</v>
      </c>
      <c r="AD99">
        <f t="shared" si="11"/>
        <v>1</v>
      </c>
      <c r="AP99" s="32">
        <v>43988</v>
      </c>
      <c r="AQ99" s="32" t="s">
        <v>118</v>
      </c>
      <c r="AR99" s="32" t="s">
        <v>54</v>
      </c>
      <c r="AS99" s="32" t="s">
        <v>30</v>
      </c>
      <c r="AT99" s="32" t="s">
        <v>31</v>
      </c>
      <c r="AU99" s="32">
        <v>12</v>
      </c>
      <c r="AV99" s="32">
        <v>2</v>
      </c>
      <c r="AW99" s="32" t="s">
        <v>32</v>
      </c>
      <c r="BA99" s="32" t="s">
        <v>33</v>
      </c>
      <c r="BB99" s="32" t="s">
        <v>34</v>
      </c>
      <c r="BC99" s="32">
        <v>86</v>
      </c>
      <c r="BD99" s="32">
        <v>105</v>
      </c>
      <c r="BG99" s="32" t="s">
        <v>81</v>
      </c>
      <c r="BH99" s="32" t="s">
        <v>34</v>
      </c>
      <c r="BI99" s="32" t="s">
        <v>301</v>
      </c>
    </row>
    <row r="100" spans="1:61" x14ac:dyDescent="0.35">
      <c r="A100" s="4">
        <f t="shared" si="12"/>
        <v>100</v>
      </c>
      <c r="B100" s="4">
        <f t="shared" si="7"/>
        <v>99</v>
      </c>
      <c r="C100" s="12">
        <v>44047</v>
      </c>
      <c r="D100" t="s">
        <v>62</v>
      </c>
      <c r="E100" s="5" t="s">
        <v>48</v>
      </c>
      <c r="F100" t="s">
        <v>370</v>
      </c>
      <c r="G100" t="s">
        <v>330</v>
      </c>
      <c r="H100" s="21">
        <f>VLOOKUP(G100,lists!Z:AA,2,FALSE)</f>
        <v>10</v>
      </c>
      <c r="I100">
        <v>6</v>
      </c>
      <c r="J100" t="s">
        <v>32</v>
      </c>
      <c r="N100" t="s">
        <v>862</v>
      </c>
      <c r="O100" t="s">
        <v>34</v>
      </c>
      <c r="P100"/>
      <c r="Q100" t="s">
        <v>297</v>
      </c>
      <c r="R100" s="16"/>
      <c r="S100" s="23"/>
      <c r="T100" s="30"/>
      <c r="U100" s="3" t="str">
        <f t="shared" si="9"/>
        <v>Other</v>
      </c>
      <c r="V100" s="3" t="str">
        <f t="shared" si="10"/>
        <v>A</v>
      </c>
      <c r="W100" t="b">
        <f>VLOOKUP(J100,lists!$B$2:$C$3,2,FALSE)</f>
        <v>1</v>
      </c>
      <c r="X100" t="b">
        <f>VLOOKUP(U100,lists!$B:$C,2,FALSE)</f>
        <v>1</v>
      </c>
      <c r="Y100" t="b">
        <f>IF(AND(H100&gt;=FLAT!$L$1,'Raw - F'!H100&lt;=FLAT!$L$2),TRUE,FALSE)</f>
        <v>1</v>
      </c>
      <c r="Z100" t="b">
        <f>VLOOKUP(V100,lists!$B$7:$C$8,2,FALSE)</f>
        <v>1</v>
      </c>
      <c r="AA100" t="b">
        <f>VLOOKUP(IF(K100="","Open",SUBSTITUTE(K100,"/Nov","")),lists!$B$27:$D$29,2,FALSE)</f>
        <v>1</v>
      </c>
      <c r="AB100" t="b">
        <f>VLOOKUP(I100,lists!B:C,2,FALSE)</f>
        <v>1</v>
      </c>
      <c r="AC100" t="b">
        <f>VLOOKUP(E100,lists!$B$23:$D$25,2,FALSE)</f>
        <v>1</v>
      </c>
      <c r="AD100">
        <f t="shared" si="11"/>
        <v>1</v>
      </c>
      <c r="AP100" s="32">
        <v>43988</v>
      </c>
      <c r="AQ100" s="32" t="s">
        <v>118</v>
      </c>
      <c r="AR100" s="32" t="s">
        <v>54</v>
      </c>
      <c r="AS100" s="32" t="s">
        <v>30</v>
      </c>
      <c r="AT100" s="32" t="s">
        <v>36</v>
      </c>
      <c r="AU100" s="32">
        <v>8</v>
      </c>
      <c r="AV100" s="32">
        <v>3</v>
      </c>
      <c r="AW100" s="32" t="s">
        <v>32</v>
      </c>
      <c r="BA100" s="32" t="s">
        <v>33</v>
      </c>
      <c r="BB100" s="32" t="s">
        <v>34</v>
      </c>
      <c r="BC100" s="32">
        <v>71</v>
      </c>
      <c r="BD100" s="32">
        <v>90</v>
      </c>
      <c r="BG100" s="32" t="s">
        <v>81</v>
      </c>
      <c r="BH100" s="32" t="s">
        <v>34</v>
      </c>
      <c r="BI100" s="32" t="s">
        <v>304</v>
      </c>
    </row>
    <row r="101" spans="1:61" x14ac:dyDescent="0.35">
      <c r="A101" s="4">
        <f t="shared" si="12"/>
        <v>101</v>
      </c>
      <c r="B101" s="4">
        <f t="shared" si="7"/>
        <v>100</v>
      </c>
      <c r="C101" s="12">
        <v>44047</v>
      </c>
      <c r="D101" t="s">
        <v>62</v>
      </c>
      <c r="E101" s="5" t="s">
        <v>48</v>
      </c>
      <c r="F101" t="s">
        <v>373</v>
      </c>
      <c r="G101" t="s">
        <v>329</v>
      </c>
      <c r="H101" s="21">
        <f>VLOOKUP(G101,lists!Z:AA,2,FALSE)</f>
        <v>8</v>
      </c>
      <c r="I101">
        <v>5</v>
      </c>
      <c r="J101" t="s">
        <v>40</v>
      </c>
      <c r="K101" t="s">
        <v>50</v>
      </c>
      <c r="L101" t="s">
        <v>60</v>
      </c>
      <c r="N101" t="s">
        <v>861</v>
      </c>
      <c r="O101" t="s">
        <v>34</v>
      </c>
      <c r="P101" s="36">
        <v>28000</v>
      </c>
      <c r="Q101">
        <v>0</v>
      </c>
      <c r="R101" s="22"/>
      <c r="S101" s="22"/>
      <c r="T101" s="28"/>
      <c r="U101" s="3" t="str">
        <f t="shared" si="9"/>
        <v>2YO</v>
      </c>
      <c r="V101" s="3" t="str">
        <f t="shared" si="10"/>
        <v>A</v>
      </c>
      <c r="W101" t="b">
        <f>VLOOKUP(J101,lists!$B$2:$C$3,2,FALSE)</f>
        <v>1</v>
      </c>
      <c r="X101" t="b">
        <f>VLOOKUP(U101,lists!$B:$C,2,FALSE)</f>
        <v>1</v>
      </c>
      <c r="Y101" t="b">
        <f>IF(AND(H101&gt;=FLAT!$L$1,'Raw - F'!H101&lt;=FLAT!$L$2),TRUE,FALSE)</f>
        <v>1</v>
      </c>
      <c r="Z101" t="b">
        <f>VLOOKUP(V101,lists!$B$7:$C$8,2,FALSE)</f>
        <v>1</v>
      </c>
      <c r="AA101" t="b">
        <f>VLOOKUP(IF(K101="","Open",SUBSTITUTE(K101,"/Nov","")),lists!$B$27:$D$29,2,FALSE)</f>
        <v>1</v>
      </c>
      <c r="AB101" t="b">
        <f>VLOOKUP(I101,lists!B:C,2,FALSE)</f>
        <v>1</v>
      </c>
      <c r="AC101" t="b">
        <f>VLOOKUP(E101,lists!$B$23:$D$25,2,FALSE)</f>
        <v>1</v>
      </c>
      <c r="AD101">
        <f t="shared" si="11"/>
        <v>1</v>
      </c>
      <c r="AP101" s="32">
        <v>43989</v>
      </c>
      <c r="AQ101" s="32" t="s">
        <v>130</v>
      </c>
      <c r="AR101" s="32" t="s">
        <v>29</v>
      </c>
      <c r="AS101" s="32" t="s">
        <v>206</v>
      </c>
      <c r="AT101" s="32" t="s">
        <v>37</v>
      </c>
      <c r="AU101" s="32">
        <v>6</v>
      </c>
      <c r="AV101" s="32">
        <v>1</v>
      </c>
      <c r="AW101" s="32" t="s">
        <v>40</v>
      </c>
      <c r="BA101" s="32" t="s">
        <v>46</v>
      </c>
      <c r="BB101" s="32" t="s">
        <v>52</v>
      </c>
      <c r="BC101" s="32">
        <v>0</v>
      </c>
      <c r="BD101" s="32">
        <v>0</v>
      </c>
      <c r="BG101" s="32" t="s">
        <v>81</v>
      </c>
      <c r="BH101" s="32" t="s">
        <v>52</v>
      </c>
      <c r="BI101" s="32" t="s">
        <v>91</v>
      </c>
    </row>
    <row r="102" spans="1:61" x14ac:dyDescent="0.35">
      <c r="A102" s="4">
        <f t="shared" si="12"/>
        <v>102</v>
      </c>
      <c r="B102" s="4">
        <f t="shared" si="7"/>
        <v>101</v>
      </c>
      <c r="C102" s="12">
        <v>44047</v>
      </c>
      <c r="D102" t="s">
        <v>62</v>
      </c>
      <c r="E102" s="5" t="s">
        <v>48</v>
      </c>
      <c r="F102" t="s">
        <v>374</v>
      </c>
      <c r="G102" t="s">
        <v>333</v>
      </c>
      <c r="H102" s="21">
        <f>VLOOKUP(G102,lists!Z:AA,2,FALSE)</f>
        <v>7</v>
      </c>
      <c r="I102">
        <v>5</v>
      </c>
      <c r="J102" t="s">
        <v>40</v>
      </c>
      <c r="K102" t="s">
        <v>50</v>
      </c>
      <c r="L102" t="s">
        <v>56</v>
      </c>
      <c r="N102" t="s">
        <v>861</v>
      </c>
      <c r="O102" t="s">
        <v>34</v>
      </c>
      <c r="P102" s="36">
        <v>28000</v>
      </c>
      <c r="Q102">
        <v>0</v>
      </c>
      <c r="R102" s="22"/>
      <c r="S102" s="22"/>
      <c r="T102" s="28"/>
      <c r="U102" s="3" t="str">
        <f t="shared" si="9"/>
        <v>2YO</v>
      </c>
      <c r="V102" s="3" t="str">
        <f t="shared" si="10"/>
        <v>A</v>
      </c>
      <c r="W102" t="b">
        <f>VLOOKUP(J102,lists!$B$2:$C$3,2,FALSE)</f>
        <v>1</v>
      </c>
      <c r="X102" t="b">
        <f>VLOOKUP(U102,lists!$B:$C,2,FALSE)</f>
        <v>1</v>
      </c>
      <c r="Y102" t="b">
        <f>IF(AND(H102&gt;=FLAT!$L$1,'Raw - F'!H102&lt;=FLAT!$L$2),TRUE,FALSE)</f>
        <v>1</v>
      </c>
      <c r="Z102" t="b">
        <f>VLOOKUP(V102,lists!$B$7:$C$8,2,FALSE)</f>
        <v>1</v>
      </c>
      <c r="AA102" t="b">
        <f>VLOOKUP(IF(K102="","Open",SUBSTITUTE(K102,"/Nov","")),lists!$B$27:$D$29,2,FALSE)</f>
        <v>1</v>
      </c>
      <c r="AB102" t="b">
        <f>VLOOKUP(I102,lists!B:C,2,FALSE)</f>
        <v>1</v>
      </c>
      <c r="AC102" t="b">
        <f>VLOOKUP(E102,lists!$B$23:$D$25,2,FALSE)</f>
        <v>1</v>
      </c>
      <c r="AD102">
        <f t="shared" si="11"/>
        <v>1</v>
      </c>
      <c r="AP102" s="32">
        <v>43989</v>
      </c>
      <c r="AQ102" s="32" t="s">
        <v>130</v>
      </c>
      <c r="AR102" s="32" t="s">
        <v>29</v>
      </c>
      <c r="AS102" s="32" t="s">
        <v>131</v>
      </c>
      <c r="AT102" s="32" t="s">
        <v>51</v>
      </c>
      <c r="AU102" s="32">
        <v>7</v>
      </c>
      <c r="AV102" s="32">
        <v>1</v>
      </c>
      <c r="AW102" s="32" t="s">
        <v>40</v>
      </c>
      <c r="BA102" s="32" t="s">
        <v>46</v>
      </c>
      <c r="BB102" s="32" t="s">
        <v>34</v>
      </c>
      <c r="BC102" s="32">
        <v>0</v>
      </c>
      <c r="BD102" s="32">
        <v>0</v>
      </c>
      <c r="BG102" s="32" t="s">
        <v>81</v>
      </c>
      <c r="BH102" s="32" t="s">
        <v>34</v>
      </c>
      <c r="BI102" s="32" t="s">
        <v>91</v>
      </c>
    </row>
    <row r="103" spans="1:61" x14ac:dyDescent="0.35">
      <c r="A103" s="4">
        <f t="shared" si="12"/>
        <v>103</v>
      </c>
      <c r="B103" s="4">
        <f t="shared" si="7"/>
        <v>102</v>
      </c>
      <c r="C103" s="12">
        <v>44047</v>
      </c>
      <c r="D103" t="s">
        <v>62</v>
      </c>
      <c r="E103" s="5" t="s">
        <v>48</v>
      </c>
      <c r="F103" t="s">
        <v>460</v>
      </c>
      <c r="G103" t="s">
        <v>329</v>
      </c>
      <c r="H103" s="21">
        <f>VLOOKUP(G103,lists!Z:AA,2,FALSE)</f>
        <v>8</v>
      </c>
      <c r="I103">
        <v>6</v>
      </c>
      <c r="J103" t="s">
        <v>32</v>
      </c>
      <c r="M103" t="s">
        <v>377</v>
      </c>
      <c r="N103" t="s">
        <v>864</v>
      </c>
      <c r="O103" t="s">
        <v>34</v>
      </c>
      <c r="P103"/>
      <c r="Q103" t="s">
        <v>321</v>
      </c>
      <c r="R103" s="22"/>
      <c r="S103" s="22"/>
      <c r="T103" s="28"/>
      <c r="U103" s="3" t="str">
        <f t="shared" si="9"/>
        <v>Other</v>
      </c>
      <c r="V103" s="3" t="str">
        <f t="shared" si="10"/>
        <v>A</v>
      </c>
      <c r="W103" t="b">
        <f>VLOOKUP(J103,lists!$B$2:$C$3,2,FALSE)</f>
        <v>1</v>
      </c>
      <c r="X103" t="b">
        <f>VLOOKUP(U103,lists!$B:$C,2,FALSE)</f>
        <v>1</v>
      </c>
      <c r="Y103" t="b">
        <f>IF(AND(H103&gt;=FLAT!$L$1,'Raw - F'!H103&lt;=FLAT!$L$2),TRUE,FALSE)</f>
        <v>1</v>
      </c>
      <c r="Z103" t="b">
        <f>VLOOKUP(V103,lists!$B$7:$C$8,2,FALSE)</f>
        <v>1</v>
      </c>
      <c r="AA103" t="b">
        <f>VLOOKUP(IF(K103="","Open",SUBSTITUTE(K103,"/Nov","")),lists!$B$27:$D$29,2,FALSE)</f>
        <v>1</v>
      </c>
      <c r="AB103" t="b">
        <f>VLOOKUP(I103,lists!B:C,2,FALSE)</f>
        <v>1</v>
      </c>
      <c r="AC103" t="b">
        <f>VLOOKUP(E103,lists!$B$23:$D$25,2,FALSE)</f>
        <v>1</v>
      </c>
      <c r="AD103">
        <f t="shared" si="11"/>
        <v>1</v>
      </c>
      <c r="AP103" s="32">
        <v>43989</v>
      </c>
      <c r="AQ103" s="32" t="s">
        <v>130</v>
      </c>
      <c r="AR103" s="32" t="s">
        <v>29</v>
      </c>
      <c r="AS103" s="32" t="s">
        <v>123</v>
      </c>
      <c r="AT103" s="32" t="s">
        <v>45</v>
      </c>
      <c r="AU103" s="32">
        <v>10</v>
      </c>
      <c r="AV103" s="32">
        <v>1</v>
      </c>
      <c r="AW103" s="32" t="s">
        <v>40</v>
      </c>
      <c r="BA103" s="32" t="s">
        <v>33</v>
      </c>
      <c r="BB103" s="32" t="s">
        <v>34</v>
      </c>
      <c r="BC103" s="32">
        <v>0</v>
      </c>
      <c r="BD103" s="32">
        <v>0</v>
      </c>
      <c r="BG103" s="32" t="s">
        <v>81</v>
      </c>
      <c r="BH103" s="32" t="s">
        <v>34</v>
      </c>
      <c r="BI103" s="32" t="s">
        <v>91</v>
      </c>
    </row>
    <row r="104" spans="1:61" x14ac:dyDescent="0.35">
      <c r="A104" s="4">
        <f t="shared" si="12"/>
        <v>104</v>
      </c>
      <c r="B104" s="4">
        <f t="shared" si="7"/>
        <v>103</v>
      </c>
      <c r="C104" s="12">
        <v>44047</v>
      </c>
      <c r="D104" t="s">
        <v>62</v>
      </c>
      <c r="E104" s="5" t="s">
        <v>48</v>
      </c>
      <c r="F104" t="s">
        <v>375</v>
      </c>
      <c r="G104" t="s">
        <v>67</v>
      </c>
      <c r="H104" s="21">
        <f>VLOOKUP(G104,lists!Z:AA,2,FALSE)</f>
        <v>12</v>
      </c>
      <c r="I104">
        <v>6</v>
      </c>
      <c r="J104" t="s">
        <v>32</v>
      </c>
      <c r="N104" t="s">
        <v>862</v>
      </c>
      <c r="O104" t="s">
        <v>34</v>
      </c>
      <c r="P104"/>
      <c r="Q104" t="s">
        <v>321</v>
      </c>
      <c r="R104" s="16"/>
      <c r="S104" s="23"/>
      <c r="T104" s="30"/>
      <c r="U104" s="3" t="str">
        <f t="shared" si="9"/>
        <v>Other</v>
      </c>
      <c r="V104" s="3" t="str">
        <f t="shared" si="10"/>
        <v>A</v>
      </c>
      <c r="W104" t="b">
        <f>VLOOKUP(J104,lists!$B$2:$C$3,2,FALSE)</f>
        <v>1</v>
      </c>
      <c r="X104" t="b">
        <f>VLOOKUP(U104,lists!$B:$C,2,FALSE)</f>
        <v>1</v>
      </c>
      <c r="Y104" t="b">
        <f>IF(AND(H104&gt;=FLAT!$L$1,'Raw - F'!H104&lt;=FLAT!$L$2),TRUE,FALSE)</f>
        <v>1</v>
      </c>
      <c r="Z104" t="b">
        <f>VLOOKUP(V104,lists!$B$7:$C$8,2,FALSE)</f>
        <v>1</v>
      </c>
      <c r="AA104" t="b">
        <f>VLOOKUP(IF(K104="","Open",SUBSTITUTE(K104,"/Nov","")),lists!$B$27:$D$29,2,FALSE)</f>
        <v>1</v>
      </c>
      <c r="AB104" t="b">
        <f>VLOOKUP(I104,lists!B:C,2,FALSE)</f>
        <v>1</v>
      </c>
      <c r="AC104" t="b">
        <f>VLOOKUP(E104,lists!$B$23:$D$25,2,FALSE)</f>
        <v>1</v>
      </c>
      <c r="AD104">
        <f t="shared" ref="AD104:AD148" si="13">IF(AND(W104=TRUE,X104=TRUE,Y104=TRUE,Z104=TRUE,AA104=TRUE,AB104=TRUE,AC104=TRUE),1,0)</f>
        <v>1</v>
      </c>
      <c r="AP104" s="32">
        <v>43989</v>
      </c>
      <c r="AQ104" s="32" t="s">
        <v>130</v>
      </c>
      <c r="AR104" s="32" t="s">
        <v>29</v>
      </c>
      <c r="AS104" s="32" t="s">
        <v>132</v>
      </c>
      <c r="AT104" s="32" t="s">
        <v>31</v>
      </c>
      <c r="AU104" s="32">
        <v>12</v>
      </c>
      <c r="AV104" s="32">
        <v>1</v>
      </c>
      <c r="AW104" s="32" t="s">
        <v>40</v>
      </c>
      <c r="BA104" s="32" t="s">
        <v>33</v>
      </c>
      <c r="BB104" s="32" t="s">
        <v>52</v>
      </c>
      <c r="BC104" s="32">
        <v>0</v>
      </c>
      <c r="BD104" s="32">
        <v>0</v>
      </c>
      <c r="BG104" s="32" t="s">
        <v>81</v>
      </c>
      <c r="BH104" s="32" t="s">
        <v>52</v>
      </c>
      <c r="BI104" s="32" t="s">
        <v>91</v>
      </c>
    </row>
    <row r="105" spans="1:61" x14ac:dyDescent="0.35">
      <c r="A105" s="4">
        <f t="shared" si="12"/>
        <v>105</v>
      </c>
      <c r="B105" s="4">
        <f t="shared" si="7"/>
        <v>104</v>
      </c>
      <c r="C105" s="12">
        <v>44047</v>
      </c>
      <c r="D105" t="s">
        <v>62</v>
      </c>
      <c r="E105" s="5" t="s">
        <v>48</v>
      </c>
      <c r="F105" t="s">
        <v>440</v>
      </c>
      <c r="G105" t="s">
        <v>333</v>
      </c>
      <c r="H105" s="21">
        <f>VLOOKUP(G105,lists!Z:AA,2,FALSE)</f>
        <v>7</v>
      </c>
      <c r="I105">
        <v>5</v>
      </c>
      <c r="J105" t="s">
        <v>40</v>
      </c>
      <c r="K105" t="s">
        <v>50</v>
      </c>
      <c r="N105" t="s">
        <v>862</v>
      </c>
      <c r="O105" t="s">
        <v>34</v>
      </c>
      <c r="P105"/>
      <c r="Q105">
        <v>0</v>
      </c>
      <c r="R105" s="16"/>
      <c r="S105" s="23"/>
      <c r="T105" s="30"/>
      <c r="U105" s="3" t="str">
        <f t="shared" si="9"/>
        <v>Other</v>
      </c>
      <c r="V105" s="3" t="str">
        <f t="shared" si="10"/>
        <v>A</v>
      </c>
      <c r="W105" t="b">
        <f>VLOOKUP(J105,lists!$B$2:$C$3,2,FALSE)</f>
        <v>1</v>
      </c>
      <c r="X105" t="b">
        <f>VLOOKUP(U105,lists!$B:$C,2,FALSE)</f>
        <v>1</v>
      </c>
      <c r="Y105" t="b">
        <f>IF(AND(H105&gt;=FLAT!$L$1,'Raw - F'!H105&lt;=FLAT!$L$2),TRUE,FALSE)</f>
        <v>1</v>
      </c>
      <c r="Z105" t="b">
        <f>VLOOKUP(V105,lists!$B$7:$C$8,2,FALSE)</f>
        <v>1</v>
      </c>
      <c r="AA105" t="b">
        <f>VLOOKUP(IF(K105="","Open",SUBSTITUTE(K105,"/Nov","")),lists!$B$27:$D$29,2,FALSE)</f>
        <v>1</v>
      </c>
      <c r="AB105" t="b">
        <f>VLOOKUP(I105,lists!B:C,2,FALSE)</f>
        <v>1</v>
      </c>
      <c r="AC105" t="b">
        <f>VLOOKUP(E105,lists!$B$23:$D$25,2,FALSE)</f>
        <v>1</v>
      </c>
      <c r="AD105">
        <f t="shared" si="13"/>
        <v>1</v>
      </c>
      <c r="AP105" s="32">
        <v>43989</v>
      </c>
      <c r="AQ105" s="32" t="s">
        <v>130</v>
      </c>
      <c r="AR105" s="32" t="s">
        <v>29</v>
      </c>
      <c r="AS105" s="32" t="s">
        <v>30</v>
      </c>
      <c r="AT105" s="32" t="s">
        <v>45</v>
      </c>
      <c r="AU105" s="32">
        <v>10</v>
      </c>
      <c r="AV105" s="32">
        <v>3</v>
      </c>
      <c r="AW105" s="32" t="s">
        <v>32</v>
      </c>
      <c r="BA105" s="32" t="s">
        <v>33</v>
      </c>
      <c r="BB105" s="32" t="s">
        <v>34</v>
      </c>
      <c r="BC105" s="32">
        <v>69</v>
      </c>
      <c r="BD105" s="32">
        <v>88</v>
      </c>
      <c r="BG105" s="32" t="s">
        <v>81</v>
      </c>
      <c r="BH105" s="32" t="s">
        <v>34</v>
      </c>
      <c r="BI105" s="32" t="s">
        <v>305</v>
      </c>
    </row>
    <row r="106" spans="1:61" x14ac:dyDescent="0.35">
      <c r="A106" s="4">
        <f t="shared" si="12"/>
        <v>106</v>
      </c>
      <c r="B106" s="4">
        <f t="shared" si="7"/>
        <v>105</v>
      </c>
      <c r="C106" s="12">
        <v>44048</v>
      </c>
      <c r="D106" t="s">
        <v>158</v>
      </c>
      <c r="E106" s="5" t="s">
        <v>29</v>
      </c>
      <c r="F106" t="s">
        <v>461</v>
      </c>
      <c r="G106" t="s">
        <v>328</v>
      </c>
      <c r="H106" s="21">
        <f>VLOOKUP(G106,lists!Z:AA,2,FALSE)</f>
        <v>6</v>
      </c>
      <c r="I106">
        <v>4</v>
      </c>
      <c r="J106" t="s">
        <v>32</v>
      </c>
      <c r="N106" t="s">
        <v>862</v>
      </c>
      <c r="O106" t="s">
        <v>34</v>
      </c>
      <c r="P106"/>
      <c r="Q106" t="s">
        <v>308</v>
      </c>
      <c r="R106" s="22"/>
      <c r="S106" s="22"/>
      <c r="T106" s="28"/>
      <c r="U106" s="3" t="str">
        <f t="shared" si="9"/>
        <v>Other</v>
      </c>
      <c r="V106" s="3" t="str">
        <f t="shared" si="10"/>
        <v>A</v>
      </c>
      <c r="W106" t="b">
        <f>VLOOKUP(J106,lists!$B$2:$C$3,2,FALSE)</f>
        <v>1</v>
      </c>
      <c r="X106" t="b">
        <f>VLOOKUP(U106,lists!$B:$C,2,FALSE)</f>
        <v>1</v>
      </c>
      <c r="Y106" t="b">
        <f>IF(AND(H106&gt;=FLAT!$L$1,'Raw - F'!H106&lt;=FLAT!$L$2),TRUE,FALSE)</f>
        <v>1</v>
      </c>
      <c r="Z106" t="b">
        <f>VLOOKUP(V106,lists!$B$7:$C$8,2,FALSE)</f>
        <v>1</v>
      </c>
      <c r="AA106" t="b">
        <f>VLOOKUP(IF(K106="","Open",SUBSTITUTE(K106,"/Nov","")),lists!$B$27:$D$29,2,FALSE)</f>
        <v>1</v>
      </c>
      <c r="AB106" t="b">
        <f>VLOOKUP(I106,lists!B:C,2,FALSE)</f>
        <v>1</v>
      </c>
      <c r="AC106" t="b">
        <f>VLOOKUP(E106,lists!$B$23:$D$25,2,FALSE)</f>
        <v>1</v>
      </c>
      <c r="AD106">
        <f t="shared" si="13"/>
        <v>1</v>
      </c>
      <c r="AP106" s="32">
        <v>43989</v>
      </c>
      <c r="AQ106" s="32" t="s">
        <v>130</v>
      </c>
      <c r="AR106" s="32" t="s">
        <v>29</v>
      </c>
      <c r="AS106" s="32" t="s">
        <v>30</v>
      </c>
      <c r="AT106" s="32" t="s">
        <v>31</v>
      </c>
      <c r="AU106" s="32">
        <v>12</v>
      </c>
      <c r="AV106" s="32">
        <v>4</v>
      </c>
      <c r="AW106" s="32" t="s">
        <v>32</v>
      </c>
      <c r="BA106" s="32" t="s">
        <v>43</v>
      </c>
      <c r="BB106" s="32" t="s">
        <v>34</v>
      </c>
      <c r="BC106" s="32">
        <v>66</v>
      </c>
      <c r="BD106" s="32">
        <v>85</v>
      </c>
      <c r="BG106" s="32" t="s">
        <v>43</v>
      </c>
      <c r="BH106" s="32" t="s">
        <v>34</v>
      </c>
      <c r="BI106" s="32" t="s">
        <v>293</v>
      </c>
    </row>
    <row r="107" spans="1:61" x14ac:dyDescent="0.35">
      <c r="A107" s="4">
        <f t="shared" si="12"/>
        <v>107</v>
      </c>
      <c r="B107" s="4">
        <f t="shared" si="7"/>
        <v>106</v>
      </c>
      <c r="C107" s="12">
        <v>44048</v>
      </c>
      <c r="D107" t="s">
        <v>158</v>
      </c>
      <c r="E107" s="5" t="s">
        <v>29</v>
      </c>
      <c r="F107" t="s">
        <v>462</v>
      </c>
      <c r="G107" t="s">
        <v>330</v>
      </c>
      <c r="H107" s="21">
        <f>VLOOKUP(G107,lists!Z:AA,2,FALSE)</f>
        <v>10</v>
      </c>
      <c r="I107">
        <v>5</v>
      </c>
      <c r="J107" t="s">
        <v>32</v>
      </c>
      <c r="N107" t="s">
        <v>862</v>
      </c>
      <c r="O107" t="s">
        <v>34</v>
      </c>
      <c r="P107"/>
      <c r="Q107" t="s">
        <v>296</v>
      </c>
      <c r="R107" s="22"/>
      <c r="S107" s="22"/>
      <c r="T107" s="28"/>
      <c r="U107" s="3" t="str">
        <f t="shared" si="9"/>
        <v>Other</v>
      </c>
      <c r="V107" s="3" t="str">
        <f t="shared" si="10"/>
        <v>A</v>
      </c>
      <c r="W107" t="b">
        <f>VLOOKUP(J107,lists!$B$2:$C$3,2,FALSE)</f>
        <v>1</v>
      </c>
      <c r="X107" t="b">
        <f>VLOOKUP(U107,lists!$B:$C,2,FALSE)</f>
        <v>1</v>
      </c>
      <c r="Y107" t="b">
        <f>IF(AND(H107&gt;=FLAT!$L$1,'Raw - F'!H107&lt;=FLAT!$L$2),TRUE,FALSE)</f>
        <v>1</v>
      </c>
      <c r="Z107" t="b">
        <f>VLOOKUP(V107,lists!$B$7:$C$8,2,FALSE)</f>
        <v>1</v>
      </c>
      <c r="AA107" t="b">
        <f>VLOOKUP(IF(K107="","Open",SUBSTITUTE(K107,"/Nov","")),lists!$B$27:$D$29,2,FALSE)</f>
        <v>1</v>
      </c>
      <c r="AB107" t="b">
        <f>VLOOKUP(I107,lists!B:C,2,FALSE)</f>
        <v>1</v>
      </c>
      <c r="AC107" t="b">
        <f>VLOOKUP(E107,lists!$B$23:$D$25,2,FALSE)</f>
        <v>1</v>
      </c>
      <c r="AD107">
        <f t="shared" si="13"/>
        <v>1</v>
      </c>
      <c r="AP107" s="32">
        <v>43989</v>
      </c>
      <c r="AQ107" s="32" t="s">
        <v>130</v>
      </c>
      <c r="AR107" s="32" t="s">
        <v>29</v>
      </c>
      <c r="AS107" s="32" t="s">
        <v>53</v>
      </c>
      <c r="AT107" s="32" t="s">
        <v>37</v>
      </c>
      <c r="AU107" s="32">
        <v>6</v>
      </c>
      <c r="AV107" s="32">
        <v>5</v>
      </c>
      <c r="AW107" s="32" t="s">
        <v>40</v>
      </c>
      <c r="AX107" s="32" t="s">
        <v>50</v>
      </c>
      <c r="BA107" s="32" t="s">
        <v>42</v>
      </c>
      <c r="BB107" s="32" t="s">
        <v>52</v>
      </c>
      <c r="BC107" s="32">
        <v>0</v>
      </c>
      <c r="BD107" s="32">
        <v>0</v>
      </c>
      <c r="BG107" s="32" t="s">
        <v>42</v>
      </c>
      <c r="BH107" s="32" t="s">
        <v>52</v>
      </c>
      <c r="BI107" s="32" t="s">
        <v>91</v>
      </c>
    </row>
    <row r="108" spans="1:61" x14ac:dyDescent="0.35">
      <c r="A108" s="4">
        <f t="shared" si="12"/>
        <v>108</v>
      </c>
      <c r="B108" s="4">
        <f t="shared" si="7"/>
        <v>107</v>
      </c>
      <c r="C108" s="12">
        <v>44048</v>
      </c>
      <c r="D108" t="s">
        <v>158</v>
      </c>
      <c r="E108" s="5" t="s">
        <v>29</v>
      </c>
      <c r="F108" t="s">
        <v>463</v>
      </c>
      <c r="G108" t="s">
        <v>329</v>
      </c>
      <c r="H108" s="21">
        <f>VLOOKUP(G108,lists!Z:AA,2,FALSE)</f>
        <v>8</v>
      </c>
      <c r="I108">
        <v>6</v>
      </c>
      <c r="J108" t="s">
        <v>32</v>
      </c>
      <c r="N108" t="s">
        <v>864</v>
      </c>
      <c r="O108" t="s">
        <v>34</v>
      </c>
      <c r="P108"/>
      <c r="Q108" t="s">
        <v>297</v>
      </c>
      <c r="R108" s="22"/>
      <c r="S108" s="22"/>
      <c r="T108" s="28"/>
      <c r="U108" s="3" t="str">
        <f t="shared" si="9"/>
        <v>Other</v>
      </c>
      <c r="V108" s="3" t="str">
        <f t="shared" si="10"/>
        <v>A</v>
      </c>
      <c r="W108" t="b">
        <f>VLOOKUP(J108,lists!$B$2:$C$3,2,FALSE)</f>
        <v>1</v>
      </c>
      <c r="X108" t="b">
        <f>VLOOKUP(U108,lists!$B:$C,2,FALSE)</f>
        <v>1</v>
      </c>
      <c r="Y108" t="b">
        <f>IF(AND(H108&gt;=FLAT!$L$1,'Raw - F'!H108&lt;=FLAT!$L$2),TRUE,FALSE)</f>
        <v>1</v>
      </c>
      <c r="Z108" t="b">
        <f>VLOOKUP(V108,lists!$B$7:$C$8,2,FALSE)</f>
        <v>1</v>
      </c>
      <c r="AA108" t="b">
        <f>VLOOKUP(IF(K108="","Open",SUBSTITUTE(K108,"/Nov","")),lists!$B$27:$D$29,2,FALSE)</f>
        <v>1</v>
      </c>
      <c r="AB108" t="b">
        <f>VLOOKUP(I108,lists!B:C,2,FALSE)</f>
        <v>1</v>
      </c>
      <c r="AC108" t="b">
        <f>VLOOKUP(E108,lists!$B$23:$D$25,2,FALSE)</f>
        <v>1</v>
      </c>
      <c r="AD108">
        <f t="shared" si="13"/>
        <v>1</v>
      </c>
      <c r="AP108" s="32">
        <v>43989</v>
      </c>
      <c r="AQ108" s="32" t="s">
        <v>130</v>
      </c>
      <c r="AR108" s="32" t="s">
        <v>29</v>
      </c>
      <c r="AS108" s="32" t="s">
        <v>30</v>
      </c>
      <c r="AT108" s="32" t="s">
        <v>36</v>
      </c>
      <c r="AU108" s="32">
        <v>8</v>
      </c>
      <c r="AV108" s="32">
        <v>5</v>
      </c>
      <c r="AW108" s="32" t="s">
        <v>32</v>
      </c>
      <c r="BA108" s="32" t="s">
        <v>33</v>
      </c>
      <c r="BB108" s="32" t="s">
        <v>34</v>
      </c>
      <c r="BC108" s="32">
        <v>56</v>
      </c>
      <c r="BD108" s="32">
        <v>75</v>
      </c>
      <c r="BG108" s="32" t="s">
        <v>81</v>
      </c>
      <c r="BH108" s="32" t="s">
        <v>34</v>
      </c>
      <c r="BI108" s="32" t="s">
        <v>296</v>
      </c>
    </row>
    <row r="109" spans="1:61" x14ac:dyDescent="0.35">
      <c r="A109" s="4">
        <f t="shared" si="12"/>
        <v>109</v>
      </c>
      <c r="B109" s="4">
        <f t="shared" si="7"/>
        <v>108</v>
      </c>
      <c r="C109" s="12">
        <v>44048</v>
      </c>
      <c r="D109" t="s">
        <v>158</v>
      </c>
      <c r="E109" s="5" t="s">
        <v>29</v>
      </c>
      <c r="F109" t="s">
        <v>464</v>
      </c>
      <c r="G109" t="s">
        <v>328</v>
      </c>
      <c r="H109" s="21">
        <f>VLOOKUP(G109,lists!Z:AA,2,FALSE)</f>
        <v>6</v>
      </c>
      <c r="I109">
        <v>5</v>
      </c>
      <c r="J109" t="s">
        <v>40</v>
      </c>
      <c r="K109" t="s">
        <v>50</v>
      </c>
      <c r="L109" t="s">
        <v>56</v>
      </c>
      <c r="N109" t="s">
        <v>861</v>
      </c>
      <c r="O109" t="s">
        <v>34</v>
      </c>
      <c r="P109" s="36">
        <v>28000</v>
      </c>
      <c r="Q109">
        <v>0</v>
      </c>
      <c r="R109" s="22"/>
      <c r="S109" s="22"/>
      <c r="T109" s="28"/>
      <c r="U109" s="3" t="str">
        <f t="shared" si="9"/>
        <v>2YO</v>
      </c>
      <c r="V109" s="3" t="str">
        <f t="shared" si="10"/>
        <v>A</v>
      </c>
      <c r="W109" t="b">
        <f>VLOOKUP(J109,lists!$B$2:$C$3,2,FALSE)</f>
        <v>1</v>
      </c>
      <c r="X109" t="b">
        <f>VLOOKUP(U109,lists!$B:$C,2,FALSE)</f>
        <v>1</v>
      </c>
      <c r="Y109" t="b">
        <f>IF(AND(H109&gt;=FLAT!$L$1,'Raw - F'!H109&lt;=FLAT!$L$2),TRUE,FALSE)</f>
        <v>1</v>
      </c>
      <c r="Z109" t="b">
        <f>VLOOKUP(V109,lists!$B$7:$C$8,2,FALSE)</f>
        <v>1</v>
      </c>
      <c r="AA109" t="b">
        <f>VLOOKUP(IF(K109="","Open",SUBSTITUTE(K109,"/Nov","")),lists!$B$27:$D$29,2,FALSE)</f>
        <v>1</v>
      </c>
      <c r="AB109" t="b">
        <f>VLOOKUP(I109,lists!B:C,2,FALSE)</f>
        <v>1</v>
      </c>
      <c r="AC109" t="b">
        <f>VLOOKUP(E109,lists!$B$23:$D$25,2,FALSE)</f>
        <v>1</v>
      </c>
      <c r="AD109">
        <f t="shared" si="13"/>
        <v>1</v>
      </c>
      <c r="AP109" s="32">
        <v>43989</v>
      </c>
      <c r="AQ109" s="32" t="s">
        <v>130</v>
      </c>
      <c r="AR109" s="32" t="s">
        <v>29</v>
      </c>
      <c r="AS109" s="32" t="s">
        <v>30</v>
      </c>
      <c r="AT109" s="32" t="s">
        <v>45</v>
      </c>
      <c r="AU109" s="32">
        <v>10</v>
      </c>
      <c r="AV109" s="32">
        <v>5</v>
      </c>
      <c r="AW109" s="32" t="s">
        <v>32</v>
      </c>
      <c r="BA109" s="32" t="s">
        <v>33</v>
      </c>
      <c r="BB109" s="32" t="s">
        <v>34</v>
      </c>
      <c r="BC109" s="32">
        <v>53</v>
      </c>
      <c r="BD109" s="32">
        <v>72</v>
      </c>
      <c r="BG109" s="32" t="s">
        <v>81</v>
      </c>
      <c r="BH109" s="32" t="s">
        <v>34</v>
      </c>
      <c r="BI109" s="32" t="s">
        <v>298</v>
      </c>
    </row>
    <row r="110" spans="1:61" x14ac:dyDescent="0.35">
      <c r="A110" s="4">
        <f t="shared" si="12"/>
        <v>110</v>
      </c>
      <c r="B110" s="4">
        <f t="shared" si="7"/>
        <v>109</v>
      </c>
      <c r="C110" s="12">
        <v>44048</v>
      </c>
      <c r="D110" t="s">
        <v>158</v>
      </c>
      <c r="E110" s="5" t="s">
        <v>29</v>
      </c>
      <c r="F110" t="s">
        <v>465</v>
      </c>
      <c r="G110" t="s">
        <v>327</v>
      </c>
      <c r="H110" s="21">
        <f>VLOOKUP(G110,lists!Z:AA,2,FALSE)</f>
        <v>5</v>
      </c>
      <c r="I110">
        <v>6</v>
      </c>
      <c r="J110" t="s">
        <v>32</v>
      </c>
      <c r="N110" t="s">
        <v>862</v>
      </c>
      <c r="O110" t="s">
        <v>34</v>
      </c>
      <c r="P110"/>
      <c r="Q110" t="s">
        <v>321</v>
      </c>
      <c r="R110" s="22"/>
      <c r="S110" s="22"/>
      <c r="T110" s="28"/>
      <c r="U110" s="3" t="str">
        <f t="shared" si="9"/>
        <v>Other</v>
      </c>
      <c r="V110" s="3" t="str">
        <f t="shared" si="10"/>
        <v>A</v>
      </c>
      <c r="W110" t="b">
        <f>VLOOKUP(J110,lists!$B$2:$C$3,2,FALSE)</f>
        <v>1</v>
      </c>
      <c r="X110" t="b">
        <f>VLOOKUP(U110,lists!$B:$C,2,FALSE)</f>
        <v>1</v>
      </c>
      <c r="Y110" t="b">
        <f>IF(AND(H110&gt;=FLAT!$L$1,'Raw - F'!H110&lt;=FLAT!$L$2),TRUE,FALSE)</f>
        <v>1</v>
      </c>
      <c r="Z110" t="b">
        <f>VLOOKUP(V110,lists!$B$7:$C$8,2,FALSE)</f>
        <v>1</v>
      </c>
      <c r="AA110" t="b">
        <f>VLOOKUP(IF(K110="","Open",SUBSTITUTE(K110,"/Nov","")),lists!$B$27:$D$29,2,FALSE)</f>
        <v>1</v>
      </c>
      <c r="AB110" t="b">
        <f>VLOOKUP(I110,lists!B:C,2,FALSE)</f>
        <v>1</v>
      </c>
      <c r="AC110" t="b">
        <f>VLOOKUP(E110,lists!$B$23:$D$25,2,FALSE)</f>
        <v>1</v>
      </c>
      <c r="AD110">
        <f t="shared" si="13"/>
        <v>1</v>
      </c>
      <c r="AP110" s="32">
        <v>43989</v>
      </c>
      <c r="AQ110" s="32" t="s">
        <v>62</v>
      </c>
      <c r="AR110" s="32" t="s">
        <v>48</v>
      </c>
      <c r="AS110" s="32" t="s">
        <v>30</v>
      </c>
      <c r="AT110" s="32" t="s">
        <v>36</v>
      </c>
      <c r="AU110" s="32">
        <v>8</v>
      </c>
      <c r="AV110" s="32">
        <v>4</v>
      </c>
      <c r="AW110" s="32" t="s">
        <v>32</v>
      </c>
      <c r="BA110" s="32" t="s">
        <v>43</v>
      </c>
      <c r="BB110" s="32" t="s">
        <v>34</v>
      </c>
      <c r="BC110" s="32">
        <v>66</v>
      </c>
      <c r="BD110" s="32">
        <v>85</v>
      </c>
      <c r="BG110" s="32" t="s">
        <v>43</v>
      </c>
      <c r="BH110" s="32" t="s">
        <v>34</v>
      </c>
      <c r="BI110" s="32" t="s">
        <v>293</v>
      </c>
    </row>
    <row r="111" spans="1:61" x14ac:dyDescent="0.35">
      <c r="A111" s="4">
        <f t="shared" si="12"/>
        <v>111</v>
      </c>
      <c r="B111" s="4">
        <f t="shared" si="7"/>
        <v>110</v>
      </c>
      <c r="C111" s="12">
        <v>44048</v>
      </c>
      <c r="D111" t="s">
        <v>158</v>
      </c>
      <c r="E111" s="5" t="s">
        <v>29</v>
      </c>
      <c r="F111" t="s">
        <v>466</v>
      </c>
      <c r="G111" t="s">
        <v>333</v>
      </c>
      <c r="H111" s="21">
        <f>VLOOKUP(G111,lists!Z:AA,2,FALSE)</f>
        <v>7</v>
      </c>
      <c r="I111">
        <v>5</v>
      </c>
      <c r="J111" t="s">
        <v>32</v>
      </c>
      <c r="N111" t="s">
        <v>862</v>
      </c>
      <c r="O111" t="s">
        <v>34</v>
      </c>
      <c r="P111"/>
      <c r="Q111" t="s">
        <v>303</v>
      </c>
      <c r="R111" s="16"/>
      <c r="S111" s="23"/>
      <c r="T111" s="30"/>
      <c r="U111" s="3" t="str">
        <f t="shared" si="9"/>
        <v>Other</v>
      </c>
      <c r="V111" s="3" t="str">
        <f t="shared" si="10"/>
        <v>A</v>
      </c>
      <c r="W111" t="b">
        <f>VLOOKUP(J111,lists!$B$2:$C$3,2,FALSE)</f>
        <v>1</v>
      </c>
      <c r="X111" t="b">
        <f>VLOOKUP(U111,lists!$B:$C,2,FALSE)</f>
        <v>1</v>
      </c>
      <c r="Y111" t="b">
        <f>IF(AND(H111&gt;=FLAT!$L$1,'Raw - F'!H111&lt;=FLAT!$L$2),TRUE,FALSE)</f>
        <v>1</v>
      </c>
      <c r="Z111" t="b">
        <f>VLOOKUP(V111,lists!$B$7:$C$8,2,FALSE)</f>
        <v>1</v>
      </c>
      <c r="AA111" t="b">
        <f>VLOOKUP(IF(K111="","Open",SUBSTITUTE(K111,"/Nov","")),lists!$B$27:$D$29,2,FALSE)</f>
        <v>1</v>
      </c>
      <c r="AB111" t="b">
        <f>VLOOKUP(I111,lists!B:C,2,FALSE)</f>
        <v>1</v>
      </c>
      <c r="AC111" t="b">
        <f>VLOOKUP(E111,lists!$B$23:$D$25,2,FALSE)</f>
        <v>1</v>
      </c>
      <c r="AD111">
        <f t="shared" si="13"/>
        <v>1</v>
      </c>
      <c r="AP111" s="32">
        <v>43989</v>
      </c>
      <c r="AQ111" s="32" t="s">
        <v>62</v>
      </c>
      <c r="AR111" s="32" t="s">
        <v>48</v>
      </c>
      <c r="AS111" s="32" t="s">
        <v>38</v>
      </c>
      <c r="AT111" s="32" t="s">
        <v>39</v>
      </c>
      <c r="AU111" s="32">
        <v>5</v>
      </c>
      <c r="AV111" s="32">
        <v>5</v>
      </c>
      <c r="AW111" s="32" t="s">
        <v>40</v>
      </c>
      <c r="AX111" s="32" t="s">
        <v>41</v>
      </c>
      <c r="BA111" s="32" t="s">
        <v>42</v>
      </c>
      <c r="BB111" s="32" t="s">
        <v>34</v>
      </c>
      <c r="BC111" s="32">
        <v>0</v>
      </c>
      <c r="BD111" s="32">
        <v>0</v>
      </c>
      <c r="BG111" s="32" t="s">
        <v>42</v>
      </c>
      <c r="BH111" s="32" t="s">
        <v>34</v>
      </c>
      <c r="BI111" s="32" t="s">
        <v>91</v>
      </c>
    </row>
    <row r="112" spans="1:61" x14ac:dyDescent="0.35">
      <c r="A112" s="4">
        <f t="shared" si="12"/>
        <v>112</v>
      </c>
      <c r="B112" s="4">
        <f t="shared" si="7"/>
        <v>111</v>
      </c>
      <c r="C112" s="12">
        <v>44048</v>
      </c>
      <c r="D112" t="s">
        <v>158</v>
      </c>
      <c r="E112" s="5" t="s">
        <v>29</v>
      </c>
      <c r="F112" t="s">
        <v>467</v>
      </c>
      <c r="G112" t="s">
        <v>86</v>
      </c>
      <c r="H112" s="21">
        <f>VLOOKUP(G112,lists!Z:AA,2,FALSE)</f>
        <v>16</v>
      </c>
      <c r="I112">
        <v>6</v>
      </c>
      <c r="J112" t="s">
        <v>32</v>
      </c>
      <c r="N112" t="s">
        <v>864</v>
      </c>
      <c r="O112" t="s">
        <v>34</v>
      </c>
      <c r="P112"/>
      <c r="Q112" t="s">
        <v>321</v>
      </c>
      <c r="R112" s="22"/>
      <c r="S112" s="22"/>
      <c r="T112" s="28"/>
      <c r="U112" s="3" t="str">
        <f t="shared" si="9"/>
        <v>Other</v>
      </c>
      <c r="V112" s="3" t="str">
        <f t="shared" si="10"/>
        <v>A</v>
      </c>
      <c r="W112" t="b">
        <f>VLOOKUP(J112,lists!$B$2:$C$3,2,FALSE)</f>
        <v>1</v>
      </c>
      <c r="X112" t="b">
        <f>VLOOKUP(U112,lists!$B:$C,2,FALSE)</f>
        <v>1</v>
      </c>
      <c r="Y112" t="b">
        <f>IF(AND(H112&gt;=FLAT!$L$1,'Raw - F'!H112&lt;=FLAT!$L$2),TRUE,FALSE)</f>
        <v>1</v>
      </c>
      <c r="Z112" t="b">
        <f>VLOOKUP(V112,lists!$B$7:$C$8,2,FALSE)</f>
        <v>1</v>
      </c>
      <c r="AA112" t="b">
        <f>VLOOKUP(IF(K112="","Open",SUBSTITUTE(K112,"/Nov","")),lists!$B$27:$D$29,2,FALSE)</f>
        <v>1</v>
      </c>
      <c r="AB112" t="b">
        <f>VLOOKUP(I112,lists!B:C,2,FALSE)</f>
        <v>1</v>
      </c>
      <c r="AC112" t="b">
        <f>VLOOKUP(E112,lists!$B$23:$D$25,2,FALSE)</f>
        <v>1</v>
      </c>
      <c r="AD112">
        <f t="shared" si="13"/>
        <v>1</v>
      </c>
      <c r="AP112" s="32">
        <v>43989</v>
      </c>
      <c r="AQ112" s="32" t="s">
        <v>62</v>
      </c>
      <c r="AR112" s="32" t="s">
        <v>48</v>
      </c>
      <c r="AS112" s="32" t="s">
        <v>38</v>
      </c>
      <c r="AT112" s="32" t="s">
        <v>39</v>
      </c>
      <c r="AU112" s="32">
        <v>5</v>
      </c>
      <c r="AV112" s="32">
        <v>5</v>
      </c>
      <c r="AW112" s="32" t="s">
        <v>40</v>
      </c>
      <c r="AX112" s="32" t="s">
        <v>41</v>
      </c>
      <c r="BA112" s="32" t="s">
        <v>42</v>
      </c>
      <c r="BB112" s="32" t="s">
        <v>52</v>
      </c>
      <c r="BC112" s="32">
        <v>0</v>
      </c>
      <c r="BD112" s="32">
        <v>0</v>
      </c>
      <c r="BG112" s="32" t="s">
        <v>42</v>
      </c>
      <c r="BH112" s="32" t="s">
        <v>52</v>
      </c>
      <c r="BI112" s="32" t="s">
        <v>91</v>
      </c>
    </row>
    <row r="113" spans="1:61" x14ac:dyDescent="0.35">
      <c r="A113" s="4">
        <f t="shared" si="12"/>
        <v>113</v>
      </c>
      <c r="B113" s="4">
        <f t="shared" si="7"/>
        <v>112</v>
      </c>
      <c r="C113" s="12">
        <v>44048</v>
      </c>
      <c r="D113" t="s">
        <v>158</v>
      </c>
      <c r="E113" s="5" t="s">
        <v>29</v>
      </c>
      <c r="F113" t="s">
        <v>351</v>
      </c>
      <c r="G113" t="s">
        <v>333</v>
      </c>
      <c r="H113" s="21">
        <f>VLOOKUP(G113,lists!Z:AA,2,FALSE)</f>
        <v>7</v>
      </c>
      <c r="I113">
        <v>6</v>
      </c>
      <c r="J113" t="s">
        <v>32</v>
      </c>
      <c r="N113" t="s">
        <v>862</v>
      </c>
      <c r="O113" t="s">
        <v>34</v>
      </c>
      <c r="P113"/>
      <c r="Q113" t="s">
        <v>321</v>
      </c>
      <c r="R113" s="17"/>
      <c r="S113" s="17"/>
      <c r="T113" s="34"/>
      <c r="U113" s="3" t="str">
        <f t="shared" si="9"/>
        <v>Other</v>
      </c>
      <c r="V113" s="3" t="str">
        <f t="shared" si="10"/>
        <v>A</v>
      </c>
      <c r="W113" t="b">
        <f>VLOOKUP(J113,lists!$B$2:$C$3,2,FALSE)</f>
        <v>1</v>
      </c>
      <c r="X113" t="b">
        <f>VLOOKUP(U113,lists!$B:$C,2,FALSE)</f>
        <v>1</v>
      </c>
      <c r="Y113" t="b">
        <f>IF(AND(H113&gt;=FLAT!$L$1,'Raw - F'!H113&lt;=FLAT!$L$2),TRUE,FALSE)</f>
        <v>1</v>
      </c>
      <c r="Z113" t="b">
        <f>VLOOKUP(V113,lists!$B$7:$C$8,2,FALSE)</f>
        <v>1</v>
      </c>
      <c r="AA113" t="b">
        <f>VLOOKUP(IF(K113="","Open",SUBSTITUTE(K113,"/Nov","")),lists!$B$27:$D$29,2,FALSE)</f>
        <v>1</v>
      </c>
      <c r="AB113" t="b">
        <f>VLOOKUP(I113,lists!B:C,2,FALSE)</f>
        <v>1</v>
      </c>
      <c r="AC113" t="b">
        <f>VLOOKUP(E113,lists!$B$23:$D$25,2,FALSE)</f>
        <v>1</v>
      </c>
      <c r="AD113">
        <f t="shared" si="13"/>
        <v>1</v>
      </c>
      <c r="AP113" s="32">
        <v>43989</v>
      </c>
      <c r="AQ113" s="32" t="s">
        <v>62</v>
      </c>
      <c r="AR113" s="32" t="s">
        <v>48</v>
      </c>
      <c r="AS113" s="32" t="s">
        <v>115</v>
      </c>
      <c r="AT113" s="32" t="s">
        <v>45</v>
      </c>
      <c r="AU113" s="32">
        <v>10</v>
      </c>
      <c r="AV113" s="32">
        <v>5</v>
      </c>
      <c r="AW113" s="32" t="s">
        <v>40</v>
      </c>
      <c r="AX113" s="32" t="s">
        <v>50</v>
      </c>
      <c r="BA113" s="32" t="s">
        <v>43</v>
      </c>
      <c r="BB113" s="32" t="s">
        <v>34</v>
      </c>
      <c r="BC113" s="32">
        <v>0</v>
      </c>
      <c r="BD113" s="32">
        <v>0</v>
      </c>
      <c r="BG113" s="32" t="s">
        <v>43</v>
      </c>
      <c r="BH113" s="32" t="s">
        <v>34</v>
      </c>
      <c r="BI113" s="32" t="s">
        <v>91</v>
      </c>
    </row>
    <row r="114" spans="1:61" x14ac:dyDescent="0.35">
      <c r="A114" s="4">
        <f t="shared" si="12"/>
        <v>114</v>
      </c>
      <c r="B114" s="4">
        <f t="shared" si="7"/>
        <v>113</v>
      </c>
      <c r="C114" s="12">
        <v>44048</v>
      </c>
      <c r="D114" t="s">
        <v>62</v>
      </c>
      <c r="E114" s="5" t="s">
        <v>48</v>
      </c>
      <c r="F114" t="s">
        <v>468</v>
      </c>
      <c r="G114" t="s">
        <v>329</v>
      </c>
      <c r="H114" s="21">
        <f>VLOOKUP(G114,lists!Z:AA,2,FALSE)</f>
        <v>8</v>
      </c>
      <c r="I114">
        <v>6</v>
      </c>
      <c r="J114" t="s">
        <v>32</v>
      </c>
      <c r="N114" t="s">
        <v>863</v>
      </c>
      <c r="O114" t="s">
        <v>34</v>
      </c>
      <c r="P114"/>
      <c r="Q114" t="s">
        <v>321</v>
      </c>
      <c r="R114" s="22"/>
      <c r="S114" s="22"/>
      <c r="T114" s="28"/>
      <c r="U114" s="3" t="str">
        <f t="shared" si="9"/>
        <v>3YO</v>
      </c>
      <c r="V114" s="3" t="str">
        <f t="shared" si="10"/>
        <v>A</v>
      </c>
      <c r="W114" t="b">
        <f>VLOOKUP(J114,lists!$B$2:$C$3,2,FALSE)</f>
        <v>1</v>
      </c>
      <c r="X114" t="b">
        <f>VLOOKUP(U114,lists!$B:$C,2,FALSE)</f>
        <v>1</v>
      </c>
      <c r="Y114" t="b">
        <f>IF(AND(H114&gt;=FLAT!$L$1,'Raw - F'!H114&lt;=FLAT!$L$2),TRUE,FALSE)</f>
        <v>1</v>
      </c>
      <c r="Z114" t="b">
        <f>VLOOKUP(V114,lists!$B$7:$C$8,2,FALSE)</f>
        <v>1</v>
      </c>
      <c r="AA114" t="b">
        <f>VLOOKUP(IF(K114="","Open",SUBSTITUTE(K114,"/Nov","")),lists!$B$27:$D$29,2,FALSE)</f>
        <v>1</v>
      </c>
      <c r="AB114" t="b">
        <f>VLOOKUP(I114,lists!B:C,2,FALSE)</f>
        <v>1</v>
      </c>
      <c r="AC114" t="b">
        <f>VLOOKUP(E114,lists!$B$23:$D$25,2,FALSE)</f>
        <v>1</v>
      </c>
      <c r="AD114">
        <f t="shared" si="13"/>
        <v>1</v>
      </c>
      <c r="AP114" s="32">
        <v>43989</v>
      </c>
      <c r="AQ114" s="32" t="s">
        <v>62</v>
      </c>
      <c r="AR114" s="32" t="s">
        <v>48</v>
      </c>
      <c r="AS114" s="32" t="s">
        <v>30</v>
      </c>
      <c r="AT114" s="32" t="s">
        <v>45</v>
      </c>
      <c r="AU114" s="32">
        <v>10</v>
      </c>
      <c r="AV114" s="32">
        <v>5</v>
      </c>
      <c r="AW114" s="32" t="s">
        <v>32</v>
      </c>
      <c r="BA114" s="32" t="s">
        <v>43</v>
      </c>
      <c r="BB114" s="32" t="s">
        <v>34</v>
      </c>
      <c r="BC114" s="32">
        <v>51</v>
      </c>
      <c r="BD114" s="32">
        <v>70</v>
      </c>
      <c r="BG114" s="32" t="s">
        <v>43</v>
      </c>
      <c r="BH114" s="32" t="s">
        <v>34</v>
      </c>
      <c r="BI114" s="32" t="s">
        <v>303</v>
      </c>
    </row>
    <row r="115" spans="1:61" x14ac:dyDescent="0.35">
      <c r="A115" s="4">
        <f t="shared" si="12"/>
        <v>115</v>
      </c>
      <c r="B115" s="4">
        <f t="shared" si="7"/>
        <v>114</v>
      </c>
      <c r="C115" s="12">
        <v>44048</v>
      </c>
      <c r="D115" t="s">
        <v>62</v>
      </c>
      <c r="E115" s="5" t="s">
        <v>48</v>
      </c>
      <c r="F115" t="s">
        <v>469</v>
      </c>
      <c r="G115" t="s">
        <v>327</v>
      </c>
      <c r="H115" s="21">
        <f>VLOOKUP(G115,lists!Z:AA,2,FALSE)</f>
        <v>5</v>
      </c>
      <c r="I115">
        <v>5</v>
      </c>
      <c r="J115" t="s">
        <v>40</v>
      </c>
      <c r="K115" t="s">
        <v>41</v>
      </c>
      <c r="N115" t="s">
        <v>862</v>
      </c>
      <c r="O115" t="s">
        <v>34</v>
      </c>
      <c r="P115"/>
      <c r="Q115">
        <v>0</v>
      </c>
      <c r="R115" s="22"/>
      <c r="S115" s="22"/>
      <c r="T115" s="28"/>
      <c r="U115" s="3" t="str">
        <f t="shared" si="9"/>
        <v>Other</v>
      </c>
      <c r="V115" s="3" t="str">
        <f t="shared" si="10"/>
        <v>A</v>
      </c>
      <c r="W115" t="b">
        <f>VLOOKUP(J115,lists!$B$2:$C$3,2,FALSE)</f>
        <v>1</v>
      </c>
      <c r="X115" t="b">
        <f>VLOOKUP(U115,lists!$B:$C,2,FALSE)</f>
        <v>1</v>
      </c>
      <c r="Y115" t="b">
        <f>IF(AND(H115&gt;=FLAT!$L$1,'Raw - F'!H115&lt;=FLAT!$L$2),TRUE,FALSE)</f>
        <v>1</v>
      </c>
      <c r="Z115" t="b">
        <f>VLOOKUP(V115,lists!$B$7:$C$8,2,FALSE)</f>
        <v>1</v>
      </c>
      <c r="AA115" t="b">
        <f>VLOOKUP(IF(K115="","Open",SUBSTITUTE(K115,"/Nov","")),lists!$B$27:$D$29,2,FALSE)</f>
        <v>1</v>
      </c>
      <c r="AB115" t="b">
        <f>VLOOKUP(I115,lists!B:C,2,FALSE)</f>
        <v>1</v>
      </c>
      <c r="AC115" t="b">
        <f>VLOOKUP(E115,lists!$B$23:$D$25,2,FALSE)</f>
        <v>1</v>
      </c>
      <c r="AD115">
        <f t="shared" si="13"/>
        <v>1</v>
      </c>
      <c r="AP115" s="32">
        <v>43989</v>
      </c>
      <c r="AQ115" s="32" t="s">
        <v>62</v>
      </c>
      <c r="AR115" s="32" t="s">
        <v>48</v>
      </c>
      <c r="AS115" s="32" t="s">
        <v>44</v>
      </c>
      <c r="AT115" s="32" t="s">
        <v>31</v>
      </c>
      <c r="AU115" s="32">
        <v>12</v>
      </c>
      <c r="AV115" s="32">
        <v>5</v>
      </c>
      <c r="AW115" s="32" t="s">
        <v>40</v>
      </c>
      <c r="AX115" s="32" t="s">
        <v>41</v>
      </c>
      <c r="BA115" s="32" t="s">
        <v>43</v>
      </c>
      <c r="BB115" s="32" t="s">
        <v>34</v>
      </c>
      <c r="BC115" s="32">
        <v>0</v>
      </c>
      <c r="BD115" s="32">
        <v>0</v>
      </c>
      <c r="BG115" s="32" t="s">
        <v>43</v>
      </c>
      <c r="BH115" s="32" t="s">
        <v>34</v>
      </c>
      <c r="BI115" s="32" t="s">
        <v>91</v>
      </c>
    </row>
    <row r="116" spans="1:61" x14ac:dyDescent="0.35">
      <c r="A116" s="4">
        <f t="shared" si="12"/>
        <v>116</v>
      </c>
      <c r="B116" s="4">
        <f t="shared" si="7"/>
        <v>115</v>
      </c>
      <c r="C116" s="12">
        <v>44048</v>
      </c>
      <c r="D116" t="s">
        <v>62</v>
      </c>
      <c r="E116" s="5" t="s">
        <v>48</v>
      </c>
      <c r="F116" t="s">
        <v>470</v>
      </c>
      <c r="G116" t="s">
        <v>328</v>
      </c>
      <c r="H116" s="21">
        <f>VLOOKUP(G116,lists!Z:AA,2,FALSE)</f>
        <v>6</v>
      </c>
      <c r="I116">
        <v>5</v>
      </c>
      <c r="J116" t="s">
        <v>32</v>
      </c>
      <c r="N116" t="s">
        <v>862</v>
      </c>
      <c r="O116" t="s">
        <v>34</v>
      </c>
      <c r="P116"/>
      <c r="Q116" t="s">
        <v>296</v>
      </c>
      <c r="R116" s="22"/>
      <c r="S116" s="22"/>
      <c r="T116" s="28"/>
      <c r="U116" s="3" t="str">
        <f t="shared" si="9"/>
        <v>Other</v>
      </c>
      <c r="V116" s="3" t="str">
        <f t="shared" si="10"/>
        <v>A</v>
      </c>
      <c r="W116" t="b">
        <f>VLOOKUP(J116,lists!$B$2:$C$3,2,FALSE)</f>
        <v>1</v>
      </c>
      <c r="X116" t="b">
        <f>VLOOKUP(U116,lists!$B:$C,2,FALSE)</f>
        <v>1</v>
      </c>
      <c r="Y116" t="b">
        <f>IF(AND(H116&gt;=FLAT!$L$1,'Raw - F'!H116&lt;=FLAT!$L$2),TRUE,FALSE)</f>
        <v>1</v>
      </c>
      <c r="Z116" t="b">
        <f>VLOOKUP(V116,lists!$B$7:$C$8,2,FALSE)</f>
        <v>1</v>
      </c>
      <c r="AA116" t="b">
        <f>VLOOKUP(IF(K116="","Open",SUBSTITUTE(K116,"/Nov","")),lists!$B$27:$D$29,2,FALSE)</f>
        <v>1</v>
      </c>
      <c r="AB116" t="b">
        <f>VLOOKUP(I116,lists!B:C,2,FALSE)</f>
        <v>1</v>
      </c>
      <c r="AC116" t="b">
        <f>VLOOKUP(E116,lists!$B$23:$D$25,2,FALSE)</f>
        <v>1</v>
      </c>
      <c r="AD116">
        <f t="shared" si="13"/>
        <v>1</v>
      </c>
      <c r="AP116" s="32">
        <v>43989</v>
      </c>
      <c r="AQ116" s="32" t="s">
        <v>62</v>
      </c>
      <c r="AR116" s="32" t="s">
        <v>48</v>
      </c>
      <c r="AS116" s="32" t="s">
        <v>30</v>
      </c>
      <c r="AT116" s="32" t="s">
        <v>39</v>
      </c>
      <c r="AU116" s="32">
        <v>5</v>
      </c>
      <c r="AV116" s="32">
        <v>6</v>
      </c>
      <c r="AW116" s="32" t="s">
        <v>32</v>
      </c>
      <c r="BA116" s="32" t="s">
        <v>43</v>
      </c>
      <c r="BB116" s="32" t="s">
        <v>34</v>
      </c>
      <c r="BC116" s="32">
        <v>46</v>
      </c>
      <c r="BD116" s="32">
        <v>65</v>
      </c>
      <c r="BG116" s="32" t="s">
        <v>43</v>
      </c>
      <c r="BH116" s="32" t="s">
        <v>34</v>
      </c>
      <c r="BI116" s="32" t="s">
        <v>297</v>
      </c>
    </row>
    <row r="117" spans="1:61" x14ac:dyDescent="0.35">
      <c r="A117" s="4">
        <f t="shared" si="12"/>
        <v>117</v>
      </c>
      <c r="B117" s="4">
        <f t="shared" si="7"/>
        <v>116</v>
      </c>
      <c r="C117" s="12">
        <v>44048</v>
      </c>
      <c r="D117" t="s">
        <v>62</v>
      </c>
      <c r="E117" s="5" t="s">
        <v>48</v>
      </c>
      <c r="F117" t="s">
        <v>471</v>
      </c>
      <c r="G117" t="s">
        <v>330</v>
      </c>
      <c r="H117" s="21">
        <f>VLOOKUP(G117,lists!Z:AA,2,FALSE)</f>
        <v>10</v>
      </c>
      <c r="I117">
        <v>5</v>
      </c>
      <c r="J117" t="s">
        <v>40</v>
      </c>
      <c r="K117" t="s">
        <v>41</v>
      </c>
      <c r="N117" t="s">
        <v>867</v>
      </c>
      <c r="O117" t="s">
        <v>34</v>
      </c>
      <c r="P117"/>
      <c r="Q117">
        <v>0</v>
      </c>
      <c r="R117" s="22"/>
      <c r="S117" s="22"/>
      <c r="T117" s="28"/>
      <c r="U117" s="3" t="str">
        <f t="shared" si="9"/>
        <v>Other</v>
      </c>
      <c r="V117" s="3" t="str">
        <f t="shared" si="10"/>
        <v>A</v>
      </c>
      <c r="W117" t="b">
        <f>VLOOKUP(J117,lists!$B$2:$C$3,2,FALSE)</f>
        <v>1</v>
      </c>
      <c r="X117" t="b">
        <f>VLOOKUP(U117,lists!$B:$C,2,FALSE)</f>
        <v>1</v>
      </c>
      <c r="Y117" t="b">
        <f>IF(AND(H117&gt;=FLAT!$L$1,'Raw - F'!H117&lt;=FLAT!$L$2),TRUE,FALSE)</f>
        <v>1</v>
      </c>
      <c r="Z117" t="b">
        <f>VLOOKUP(V117,lists!$B$7:$C$8,2,FALSE)</f>
        <v>1</v>
      </c>
      <c r="AA117" t="b">
        <f>VLOOKUP(IF(K117="","Open",SUBSTITUTE(K117,"/Nov","")),lists!$B$27:$D$29,2,FALSE)</f>
        <v>1</v>
      </c>
      <c r="AB117" t="b">
        <f>VLOOKUP(I117,lists!B:C,2,FALSE)</f>
        <v>1</v>
      </c>
      <c r="AC117" t="b">
        <f>VLOOKUP(E117,lists!$B$23:$D$25,2,FALSE)</f>
        <v>1</v>
      </c>
      <c r="AD117">
        <f t="shared" si="13"/>
        <v>1</v>
      </c>
      <c r="AP117" s="32">
        <v>43989</v>
      </c>
      <c r="AQ117" s="32" t="s">
        <v>62</v>
      </c>
      <c r="AR117" s="32" t="s">
        <v>48</v>
      </c>
      <c r="AS117" s="32" t="s">
        <v>30</v>
      </c>
      <c r="AT117" s="32" t="s">
        <v>39</v>
      </c>
      <c r="AU117" s="32">
        <v>5</v>
      </c>
      <c r="AV117" s="32">
        <v>6</v>
      </c>
      <c r="AW117" s="32" t="s">
        <v>32</v>
      </c>
      <c r="BA117" s="32" t="s">
        <v>33</v>
      </c>
      <c r="BB117" s="32" t="s">
        <v>34</v>
      </c>
      <c r="BC117" s="32">
        <v>46</v>
      </c>
      <c r="BD117" s="32">
        <v>65</v>
      </c>
      <c r="BG117" s="32" t="s">
        <v>81</v>
      </c>
      <c r="BH117" s="32" t="s">
        <v>34</v>
      </c>
      <c r="BI117" s="32" t="s">
        <v>297</v>
      </c>
    </row>
    <row r="118" spans="1:61" x14ac:dyDescent="0.35">
      <c r="A118" s="4">
        <f t="shared" si="12"/>
        <v>118</v>
      </c>
      <c r="B118" s="4">
        <f t="shared" si="7"/>
        <v>117</v>
      </c>
      <c r="C118" s="12">
        <v>44048</v>
      </c>
      <c r="D118" t="s">
        <v>62</v>
      </c>
      <c r="E118" s="5" t="s">
        <v>48</v>
      </c>
      <c r="F118" t="s">
        <v>472</v>
      </c>
      <c r="G118" t="s">
        <v>67</v>
      </c>
      <c r="H118" s="21">
        <f>VLOOKUP(G118,lists!Z:AA,2,FALSE)</f>
        <v>12</v>
      </c>
      <c r="I118">
        <v>5</v>
      </c>
      <c r="J118" t="s">
        <v>32</v>
      </c>
      <c r="N118" t="s">
        <v>862</v>
      </c>
      <c r="O118" t="s">
        <v>52</v>
      </c>
      <c r="P118"/>
      <c r="Q118" t="s">
        <v>303</v>
      </c>
      <c r="R118" s="23"/>
      <c r="S118" s="23"/>
      <c r="T118" s="30"/>
      <c r="U118" s="3" t="str">
        <f t="shared" si="9"/>
        <v>Other</v>
      </c>
      <c r="V118" s="3" t="str">
        <f t="shared" si="10"/>
        <v>F</v>
      </c>
      <c r="W118" t="b">
        <f>VLOOKUP(J118,lists!$B$2:$C$3,2,FALSE)</f>
        <v>1</v>
      </c>
      <c r="X118" t="b">
        <f>VLOOKUP(U118,lists!$B:$C,2,FALSE)</f>
        <v>1</v>
      </c>
      <c r="Y118" t="b">
        <f>IF(AND(H118&gt;=FLAT!$L$1,'Raw - F'!H118&lt;=FLAT!$L$2),TRUE,FALSE)</f>
        <v>1</v>
      </c>
      <c r="Z118" t="b">
        <f>VLOOKUP(V118,lists!$B$7:$C$8,2,FALSE)</f>
        <v>1</v>
      </c>
      <c r="AA118" t="b">
        <f>VLOOKUP(IF(K118="","Open",SUBSTITUTE(K118,"/Nov","")),lists!$B$27:$D$29,2,FALSE)</f>
        <v>1</v>
      </c>
      <c r="AB118" t="b">
        <f>VLOOKUP(I118,lists!B:C,2,FALSE)</f>
        <v>1</v>
      </c>
      <c r="AC118" t="b">
        <f>VLOOKUP(E118,lists!$B$23:$D$25,2,FALSE)</f>
        <v>1</v>
      </c>
      <c r="AD118">
        <f t="shared" si="13"/>
        <v>1</v>
      </c>
      <c r="AP118" s="32">
        <v>43989</v>
      </c>
      <c r="AQ118" s="32" t="s">
        <v>62</v>
      </c>
      <c r="AR118" s="32" t="s">
        <v>48</v>
      </c>
      <c r="AS118" s="32" t="s">
        <v>30</v>
      </c>
      <c r="AT118" s="32" t="s">
        <v>51</v>
      </c>
      <c r="AU118" s="32">
        <v>7</v>
      </c>
      <c r="AV118" s="32">
        <v>6</v>
      </c>
      <c r="AW118" s="32" t="s">
        <v>32</v>
      </c>
      <c r="BA118" s="32" t="s">
        <v>33</v>
      </c>
      <c r="BB118" s="32" t="s">
        <v>34</v>
      </c>
      <c r="BC118" s="32">
        <v>46</v>
      </c>
      <c r="BD118" s="32">
        <v>60</v>
      </c>
      <c r="BG118" s="32" t="s">
        <v>81</v>
      </c>
      <c r="BH118" s="32" t="s">
        <v>34</v>
      </c>
      <c r="BI118" s="32" t="s">
        <v>299</v>
      </c>
    </row>
    <row r="119" spans="1:61" x14ac:dyDescent="0.35">
      <c r="A119" s="4">
        <f t="shared" si="12"/>
        <v>119</v>
      </c>
      <c r="B119" s="4">
        <f t="shared" si="7"/>
        <v>118</v>
      </c>
      <c r="C119" s="12">
        <v>44048</v>
      </c>
      <c r="D119" t="s">
        <v>62</v>
      </c>
      <c r="E119" s="5" t="s">
        <v>48</v>
      </c>
      <c r="F119" t="s">
        <v>473</v>
      </c>
      <c r="G119" t="s">
        <v>329</v>
      </c>
      <c r="H119" s="21">
        <f>VLOOKUP(G119,lists!Z:AA,2,FALSE)</f>
        <v>8</v>
      </c>
      <c r="I119">
        <v>5</v>
      </c>
      <c r="J119" t="s">
        <v>40</v>
      </c>
      <c r="K119" t="s">
        <v>50</v>
      </c>
      <c r="N119" t="s">
        <v>861</v>
      </c>
      <c r="O119" t="s">
        <v>52</v>
      </c>
      <c r="P119"/>
      <c r="Q119">
        <v>0</v>
      </c>
      <c r="R119" s="22"/>
      <c r="S119" s="22"/>
      <c r="T119" s="28"/>
      <c r="U119" s="3" t="str">
        <f t="shared" si="9"/>
        <v>2YO</v>
      </c>
      <c r="V119" s="3" t="str">
        <f t="shared" si="10"/>
        <v>F</v>
      </c>
      <c r="W119" t="b">
        <f>VLOOKUP(J119,lists!$B$2:$C$3,2,FALSE)</f>
        <v>1</v>
      </c>
      <c r="X119" t="b">
        <f>VLOOKUP(U119,lists!$B:$C,2,FALSE)</f>
        <v>1</v>
      </c>
      <c r="Y119" t="b">
        <f>IF(AND(H119&gt;=FLAT!$L$1,'Raw - F'!H119&lt;=FLAT!$L$2),TRUE,FALSE)</f>
        <v>1</v>
      </c>
      <c r="Z119" t="b">
        <f>VLOOKUP(V119,lists!$B$7:$C$8,2,FALSE)</f>
        <v>1</v>
      </c>
      <c r="AA119" t="b">
        <f>VLOOKUP(IF(K119="","Open",SUBSTITUTE(K119,"/Nov","")),lists!$B$27:$D$29,2,FALSE)</f>
        <v>1</v>
      </c>
      <c r="AB119" t="b">
        <f>VLOOKUP(I119,lists!B:C,2,FALSE)</f>
        <v>1</v>
      </c>
      <c r="AC119" t="b">
        <f>VLOOKUP(E119,lists!$B$23:$D$25,2,FALSE)</f>
        <v>1</v>
      </c>
      <c r="AD119">
        <f t="shared" si="13"/>
        <v>1</v>
      </c>
      <c r="AP119" s="32">
        <v>43989</v>
      </c>
      <c r="AQ119" s="32" t="s">
        <v>62</v>
      </c>
      <c r="AR119" s="32" t="s">
        <v>48</v>
      </c>
      <c r="AS119" s="32" t="s">
        <v>30</v>
      </c>
      <c r="AT119" s="32" t="s">
        <v>36</v>
      </c>
      <c r="AU119" s="32">
        <v>8</v>
      </c>
      <c r="AV119" s="32">
        <v>6</v>
      </c>
      <c r="AW119" s="32" t="s">
        <v>32</v>
      </c>
      <c r="BA119" s="32" t="s">
        <v>43</v>
      </c>
      <c r="BB119" s="32" t="s">
        <v>34</v>
      </c>
      <c r="BC119" s="32">
        <v>46</v>
      </c>
      <c r="BD119" s="32">
        <v>60</v>
      </c>
      <c r="BG119" s="32" t="s">
        <v>43</v>
      </c>
      <c r="BH119" s="32" t="s">
        <v>34</v>
      </c>
      <c r="BI119" s="32" t="s">
        <v>299</v>
      </c>
    </row>
    <row r="120" spans="1:61" x14ac:dyDescent="0.35">
      <c r="A120" s="4">
        <f t="shared" si="12"/>
        <v>120</v>
      </c>
      <c r="B120" s="4">
        <f t="shared" si="7"/>
        <v>119</v>
      </c>
      <c r="C120" s="12">
        <v>44048</v>
      </c>
      <c r="D120" t="s">
        <v>62</v>
      </c>
      <c r="E120" s="5" t="s">
        <v>48</v>
      </c>
      <c r="F120" t="s">
        <v>474</v>
      </c>
      <c r="G120" t="s">
        <v>328</v>
      </c>
      <c r="H120" s="21">
        <f>VLOOKUP(G120,lists!Z:AA,2,FALSE)</f>
        <v>6</v>
      </c>
      <c r="I120">
        <v>6</v>
      </c>
      <c r="J120" t="s">
        <v>32</v>
      </c>
      <c r="N120" t="s">
        <v>861</v>
      </c>
      <c r="O120" t="s">
        <v>34</v>
      </c>
      <c r="P120"/>
      <c r="Q120" t="s">
        <v>297</v>
      </c>
      <c r="R120" s="23"/>
      <c r="S120" s="23"/>
      <c r="T120" s="30"/>
      <c r="U120" s="3" t="str">
        <f t="shared" si="9"/>
        <v>2YO</v>
      </c>
      <c r="V120" s="3" t="str">
        <f t="shared" si="10"/>
        <v>A</v>
      </c>
      <c r="W120" t="b">
        <f>VLOOKUP(J120,lists!$B$2:$C$3,2,FALSE)</f>
        <v>1</v>
      </c>
      <c r="X120" t="b">
        <f>VLOOKUP(U120,lists!$B:$C,2,FALSE)</f>
        <v>1</v>
      </c>
      <c r="Y120" t="b">
        <f>IF(AND(H120&gt;=FLAT!$L$1,'Raw - F'!H120&lt;=FLAT!$L$2),TRUE,FALSE)</f>
        <v>1</v>
      </c>
      <c r="Z120" t="b">
        <f>VLOOKUP(V120,lists!$B$7:$C$8,2,FALSE)</f>
        <v>1</v>
      </c>
      <c r="AA120" t="b">
        <f>VLOOKUP(IF(K120="","Open",SUBSTITUTE(K120,"/Nov","")),lists!$B$27:$D$29,2,FALSE)</f>
        <v>1</v>
      </c>
      <c r="AB120" t="b">
        <f>VLOOKUP(I120,lists!B:C,2,FALSE)</f>
        <v>1</v>
      </c>
      <c r="AC120" t="b">
        <f>VLOOKUP(E120,lists!$B$23:$D$25,2,FALSE)</f>
        <v>1</v>
      </c>
      <c r="AD120">
        <f t="shared" si="13"/>
        <v>1</v>
      </c>
      <c r="AP120" s="32">
        <v>43989</v>
      </c>
      <c r="AQ120" s="32" t="s">
        <v>118</v>
      </c>
      <c r="AR120" s="32" t="s">
        <v>54</v>
      </c>
      <c r="AS120" s="32" t="s">
        <v>133</v>
      </c>
      <c r="AT120" s="32" t="s">
        <v>36</v>
      </c>
      <c r="AU120" s="32">
        <v>8</v>
      </c>
      <c r="AV120" s="32">
        <v>1</v>
      </c>
      <c r="AW120" s="32" t="s">
        <v>40</v>
      </c>
      <c r="BA120" s="32" t="s">
        <v>43</v>
      </c>
      <c r="BB120" s="32" t="s">
        <v>52</v>
      </c>
      <c r="BC120" s="32">
        <v>0</v>
      </c>
      <c r="BD120" s="32">
        <v>0</v>
      </c>
      <c r="BG120" s="32" t="s">
        <v>43</v>
      </c>
      <c r="BH120" s="32" t="s">
        <v>52</v>
      </c>
      <c r="BI120" s="32" t="s">
        <v>91</v>
      </c>
    </row>
    <row r="121" spans="1:61" x14ac:dyDescent="0.35">
      <c r="A121" s="4">
        <f t="shared" si="12"/>
        <v>121</v>
      </c>
      <c r="B121" s="4">
        <f t="shared" si="7"/>
        <v>120</v>
      </c>
      <c r="C121" s="12">
        <v>44048</v>
      </c>
      <c r="D121" t="s">
        <v>62</v>
      </c>
      <c r="E121" s="5" t="s">
        <v>48</v>
      </c>
      <c r="F121" t="s">
        <v>426</v>
      </c>
      <c r="G121" t="s">
        <v>67</v>
      </c>
      <c r="H121" s="21">
        <f>VLOOKUP(G121,lists!Z:AA,2,FALSE)</f>
        <v>12</v>
      </c>
      <c r="I121">
        <v>5</v>
      </c>
      <c r="J121" t="s">
        <v>40</v>
      </c>
      <c r="K121" t="s">
        <v>41</v>
      </c>
      <c r="N121" t="s">
        <v>862</v>
      </c>
      <c r="O121" t="s">
        <v>34</v>
      </c>
      <c r="P121"/>
      <c r="Q121">
        <v>0</v>
      </c>
      <c r="R121" s="16"/>
      <c r="S121" s="23"/>
      <c r="T121" s="30"/>
      <c r="U121" s="3" t="str">
        <f t="shared" si="9"/>
        <v>Other</v>
      </c>
      <c r="V121" s="3" t="str">
        <f t="shared" si="10"/>
        <v>A</v>
      </c>
      <c r="W121" t="b">
        <f>VLOOKUP(J121,lists!$B$2:$C$3,2,FALSE)</f>
        <v>1</v>
      </c>
      <c r="X121" t="b">
        <f>VLOOKUP(U121,lists!$B:$C,2,FALSE)</f>
        <v>1</v>
      </c>
      <c r="Y121" t="b">
        <f>IF(AND(H121&gt;=FLAT!$L$1,'Raw - F'!H121&lt;=FLAT!$L$2),TRUE,FALSE)</f>
        <v>1</v>
      </c>
      <c r="Z121" t="b">
        <f>VLOOKUP(V121,lists!$B$7:$C$8,2,FALSE)</f>
        <v>1</v>
      </c>
      <c r="AA121" t="b">
        <f>VLOOKUP(IF(K121="","Open",SUBSTITUTE(K121,"/Nov","")),lists!$B$27:$D$29,2,FALSE)</f>
        <v>1</v>
      </c>
      <c r="AB121" t="b">
        <f>VLOOKUP(I121,lists!B:C,2,FALSE)</f>
        <v>1</v>
      </c>
      <c r="AC121" t="b">
        <f>VLOOKUP(E121,lists!$B$23:$D$25,2,FALSE)</f>
        <v>1</v>
      </c>
      <c r="AD121">
        <f t="shared" si="13"/>
        <v>1</v>
      </c>
      <c r="AP121" s="32">
        <v>43989</v>
      </c>
      <c r="AQ121" s="32" t="s">
        <v>118</v>
      </c>
      <c r="AR121" s="32" t="s">
        <v>54</v>
      </c>
      <c r="AS121" s="32" t="s">
        <v>207</v>
      </c>
      <c r="AT121" s="32" t="s">
        <v>45</v>
      </c>
      <c r="AU121" s="32">
        <v>10</v>
      </c>
      <c r="AV121" s="32">
        <v>1</v>
      </c>
      <c r="AW121" s="32" t="s">
        <v>40</v>
      </c>
      <c r="BA121" s="32" t="s">
        <v>43</v>
      </c>
      <c r="BB121" s="32" t="s">
        <v>52</v>
      </c>
      <c r="BC121" s="32">
        <v>0</v>
      </c>
      <c r="BD121" s="32">
        <v>0</v>
      </c>
      <c r="BG121" s="32" t="s">
        <v>43</v>
      </c>
      <c r="BH121" s="32" t="s">
        <v>52</v>
      </c>
      <c r="BI121" s="32" t="s">
        <v>91</v>
      </c>
    </row>
    <row r="122" spans="1:61" x14ac:dyDescent="0.35">
      <c r="A122" s="4">
        <f t="shared" si="12"/>
        <v>122</v>
      </c>
      <c r="B122" s="4">
        <f t="shared" si="7"/>
        <v>121</v>
      </c>
      <c r="C122" s="12">
        <v>44049</v>
      </c>
      <c r="D122" t="s">
        <v>184</v>
      </c>
      <c r="E122" s="5" t="s">
        <v>48</v>
      </c>
      <c r="F122" t="s">
        <v>341</v>
      </c>
      <c r="G122" t="s">
        <v>328</v>
      </c>
      <c r="H122" s="21">
        <f>VLOOKUP(G122,lists!Z:AA,2,FALSE)</f>
        <v>6</v>
      </c>
      <c r="I122">
        <v>5</v>
      </c>
      <c r="J122" t="s">
        <v>40</v>
      </c>
      <c r="K122" t="s">
        <v>50</v>
      </c>
      <c r="N122" t="s">
        <v>861</v>
      </c>
      <c r="O122" t="s">
        <v>34</v>
      </c>
      <c r="P122"/>
      <c r="Q122">
        <v>0</v>
      </c>
      <c r="R122" s="23"/>
      <c r="S122" s="23"/>
      <c r="T122" s="30"/>
      <c r="U122" s="3" t="str">
        <f t="shared" si="9"/>
        <v>2YO</v>
      </c>
      <c r="V122" s="3" t="str">
        <f t="shared" si="10"/>
        <v>A</v>
      </c>
      <c r="W122" t="b">
        <f>VLOOKUP(J122,lists!$B$2:$C$3,2,FALSE)</f>
        <v>1</v>
      </c>
      <c r="X122" t="b">
        <f>VLOOKUP(U122,lists!$B:$C,2,FALSE)</f>
        <v>1</v>
      </c>
      <c r="Y122" t="b">
        <f>IF(AND(H122&gt;=FLAT!$L$1,'Raw - F'!H122&lt;=FLAT!$L$2),TRUE,FALSE)</f>
        <v>1</v>
      </c>
      <c r="Z122" t="b">
        <f>VLOOKUP(V122,lists!$B$7:$C$8,2,FALSE)</f>
        <v>1</v>
      </c>
      <c r="AA122" t="b">
        <f>VLOOKUP(IF(K122="","Open",SUBSTITUTE(K122,"/Nov","")),lists!$B$27:$D$29,2,FALSE)</f>
        <v>1</v>
      </c>
      <c r="AB122" t="b">
        <f>VLOOKUP(I122,lists!B:C,2,FALSE)</f>
        <v>1</v>
      </c>
      <c r="AC122" t="b">
        <f>VLOOKUP(E122,lists!$B$23:$D$25,2,FALSE)</f>
        <v>1</v>
      </c>
      <c r="AD122">
        <f t="shared" si="13"/>
        <v>1</v>
      </c>
      <c r="AP122" s="32">
        <v>43989</v>
      </c>
      <c r="AQ122" s="32" t="s">
        <v>118</v>
      </c>
      <c r="AR122" s="32" t="s">
        <v>54</v>
      </c>
      <c r="AS122" s="32" t="s">
        <v>134</v>
      </c>
      <c r="AT122" s="32" t="s">
        <v>31</v>
      </c>
      <c r="AU122" s="32">
        <v>12</v>
      </c>
      <c r="AV122" s="32">
        <v>1</v>
      </c>
      <c r="AW122" s="32" t="s">
        <v>40</v>
      </c>
      <c r="BA122" s="32" t="s">
        <v>33</v>
      </c>
      <c r="BB122" s="32" t="s">
        <v>34</v>
      </c>
      <c r="BC122" s="32">
        <v>0</v>
      </c>
      <c r="BD122" s="32">
        <v>0</v>
      </c>
      <c r="BG122" s="32" t="s">
        <v>81</v>
      </c>
      <c r="BH122" s="32" t="s">
        <v>34</v>
      </c>
      <c r="BI122" s="32" t="s">
        <v>91</v>
      </c>
    </row>
    <row r="123" spans="1:61" x14ac:dyDescent="0.35">
      <c r="A123" s="4">
        <f t="shared" si="12"/>
        <v>123</v>
      </c>
      <c r="B123" s="4">
        <f t="shared" si="7"/>
        <v>122</v>
      </c>
      <c r="C123" s="12">
        <v>44049</v>
      </c>
      <c r="D123" t="s">
        <v>184</v>
      </c>
      <c r="E123" s="5" t="s">
        <v>48</v>
      </c>
      <c r="F123" t="s">
        <v>337</v>
      </c>
      <c r="G123" t="s">
        <v>327</v>
      </c>
      <c r="H123" s="21">
        <f>VLOOKUP(G123,lists!Z:AA,2,FALSE)</f>
        <v>5</v>
      </c>
      <c r="I123">
        <v>6</v>
      </c>
      <c r="J123" t="s">
        <v>32</v>
      </c>
      <c r="N123" t="s">
        <v>862</v>
      </c>
      <c r="O123" t="s">
        <v>34</v>
      </c>
      <c r="P123"/>
      <c r="Q123" t="s">
        <v>297</v>
      </c>
      <c r="R123" s="22"/>
      <c r="S123" s="22"/>
      <c r="T123" s="28"/>
      <c r="U123" s="3" t="str">
        <f t="shared" si="9"/>
        <v>Other</v>
      </c>
      <c r="V123" s="3" t="str">
        <f t="shared" si="10"/>
        <v>A</v>
      </c>
      <c r="W123" t="b">
        <f>VLOOKUP(J123,lists!$B$2:$C$3,2,FALSE)</f>
        <v>1</v>
      </c>
      <c r="X123" t="b">
        <f>VLOOKUP(U123,lists!$B:$C,2,FALSE)</f>
        <v>1</v>
      </c>
      <c r="Y123" t="b">
        <f>IF(AND(H123&gt;=FLAT!$L$1,'Raw - F'!H123&lt;=FLAT!$L$2),TRUE,FALSE)</f>
        <v>1</v>
      </c>
      <c r="Z123" t="b">
        <f>VLOOKUP(V123,lists!$B$7:$C$8,2,FALSE)</f>
        <v>1</v>
      </c>
      <c r="AA123" t="b">
        <f>VLOOKUP(IF(K123="","Open",SUBSTITUTE(K123,"/Nov","")),lists!$B$27:$D$29,2,FALSE)</f>
        <v>1</v>
      </c>
      <c r="AB123" t="b">
        <f>VLOOKUP(I123,lists!B:C,2,FALSE)</f>
        <v>1</v>
      </c>
      <c r="AC123" t="b">
        <f>VLOOKUP(E123,lists!$B$23:$D$25,2,FALSE)</f>
        <v>1</v>
      </c>
      <c r="AD123">
        <f t="shared" si="13"/>
        <v>1</v>
      </c>
      <c r="AP123" s="32">
        <v>43989</v>
      </c>
      <c r="AQ123" s="32" t="s">
        <v>118</v>
      </c>
      <c r="AR123" s="32" t="s">
        <v>54</v>
      </c>
      <c r="AS123" s="32" t="s">
        <v>30</v>
      </c>
      <c r="AT123" s="32" t="s">
        <v>36</v>
      </c>
      <c r="AU123" s="32">
        <v>8</v>
      </c>
      <c r="AV123" s="32">
        <v>2</v>
      </c>
      <c r="AW123" s="32" t="s">
        <v>32</v>
      </c>
      <c r="BA123" s="32" t="s">
        <v>33</v>
      </c>
      <c r="BB123" s="32" t="s">
        <v>34</v>
      </c>
      <c r="BC123" s="32">
        <v>81</v>
      </c>
      <c r="BD123" s="32">
        <v>100</v>
      </c>
      <c r="BG123" s="32" t="s">
        <v>81</v>
      </c>
      <c r="BH123" s="32" t="s">
        <v>34</v>
      </c>
      <c r="BI123" s="32" t="s">
        <v>300</v>
      </c>
    </row>
    <row r="124" spans="1:61" x14ac:dyDescent="0.35">
      <c r="A124" s="4">
        <f t="shared" si="12"/>
        <v>124</v>
      </c>
      <c r="B124" s="4">
        <f t="shared" si="7"/>
        <v>123</v>
      </c>
      <c r="C124" s="12">
        <v>44049</v>
      </c>
      <c r="D124" t="s">
        <v>184</v>
      </c>
      <c r="E124" s="5" t="s">
        <v>48</v>
      </c>
      <c r="F124" t="s">
        <v>475</v>
      </c>
      <c r="G124" t="s">
        <v>328</v>
      </c>
      <c r="H124" s="21">
        <f>VLOOKUP(G124,lists!Z:AA,2,FALSE)</f>
        <v>6</v>
      </c>
      <c r="I124">
        <v>5</v>
      </c>
      <c r="J124" t="s">
        <v>32</v>
      </c>
      <c r="N124" t="s">
        <v>862</v>
      </c>
      <c r="O124" t="s">
        <v>34</v>
      </c>
      <c r="P124"/>
      <c r="Q124" t="s">
        <v>303</v>
      </c>
      <c r="R124" s="16"/>
      <c r="S124" s="30"/>
      <c r="T124" s="30"/>
      <c r="U124" s="3" t="str">
        <f t="shared" si="9"/>
        <v>Other</v>
      </c>
      <c r="V124" s="3" t="str">
        <f t="shared" si="10"/>
        <v>A</v>
      </c>
      <c r="W124" t="b">
        <f>VLOOKUP(J124,lists!$B$2:$C$3,2,FALSE)</f>
        <v>1</v>
      </c>
      <c r="X124" t="b">
        <f>VLOOKUP(U124,lists!$B:$C,2,FALSE)</f>
        <v>1</v>
      </c>
      <c r="Y124" t="b">
        <f>IF(AND(H124&gt;=FLAT!$L$1,'Raw - F'!H124&lt;=FLAT!$L$2),TRUE,FALSE)</f>
        <v>1</v>
      </c>
      <c r="Z124" t="b">
        <f>VLOOKUP(V124,lists!$B$7:$C$8,2,FALSE)</f>
        <v>1</v>
      </c>
      <c r="AA124" t="b">
        <f>VLOOKUP(IF(K124="","Open",SUBSTITUTE(K124,"/Nov","")),lists!$B$27:$D$29,2,FALSE)</f>
        <v>1</v>
      </c>
      <c r="AB124" t="b">
        <f>VLOOKUP(I124,lists!B:C,2,FALSE)</f>
        <v>1</v>
      </c>
      <c r="AC124" t="b">
        <f>VLOOKUP(E124,lists!$B$23:$D$25,2,FALSE)</f>
        <v>1</v>
      </c>
      <c r="AD124">
        <f t="shared" si="13"/>
        <v>1</v>
      </c>
      <c r="AP124" s="32">
        <v>43989</v>
      </c>
      <c r="AQ124" s="32" t="s">
        <v>118</v>
      </c>
      <c r="AR124" s="32" t="s">
        <v>54</v>
      </c>
      <c r="AS124" s="32" t="s">
        <v>30</v>
      </c>
      <c r="AT124" s="32" t="s">
        <v>45</v>
      </c>
      <c r="AU124" s="32">
        <v>10</v>
      </c>
      <c r="AV124" s="32">
        <v>2</v>
      </c>
      <c r="AW124" s="32" t="s">
        <v>32</v>
      </c>
      <c r="BA124" s="32" t="s">
        <v>33</v>
      </c>
      <c r="BB124" s="32" t="s">
        <v>34</v>
      </c>
      <c r="BC124" s="32">
        <v>86</v>
      </c>
      <c r="BD124" s="32">
        <v>105</v>
      </c>
      <c r="BG124" s="32" t="s">
        <v>81</v>
      </c>
      <c r="BH124" s="32" t="s">
        <v>34</v>
      </c>
      <c r="BI124" s="32" t="s">
        <v>301</v>
      </c>
    </row>
    <row r="125" spans="1:61" x14ac:dyDescent="0.35">
      <c r="A125" s="4">
        <f t="shared" si="12"/>
        <v>125</v>
      </c>
      <c r="B125" s="4">
        <f t="shared" si="7"/>
        <v>124</v>
      </c>
      <c r="C125" s="12">
        <v>44049</v>
      </c>
      <c r="D125" t="s">
        <v>184</v>
      </c>
      <c r="E125" s="5" t="s">
        <v>48</v>
      </c>
      <c r="F125" t="s">
        <v>476</v>
      </c>
      <c r="G125" t="s">
        <v>330</v>
      </c>
      <c r="H125" s="21">
        <f>VLOOKUP(G125,lists!Z:AA,2,FALSE)</f>
        <v>10</v>
      </c>
      <c r="I125">
        <v>5</v>
      </c>
      <c r="J125" t="s">
        <v>32</v>
      </c>
      <c r="N125" t="s">
        <v>862</v>
      </c>
      <c r="O125" t="s">
        <v>52</v>
      </c>
      <c r="P125"/>
      <c r="Q125" t="s">
        <v>303</v>
      </c>
      <c r="R125" s="22"/>
      <c r="S125" s="22"/>
      <c r="T125" s="28"/>
      <c r="U125" s="3" t="str">
        <f t="shared" si="9"/>
        <v>Other</v>
      </c>
      <c r="V125" s="3" t="str">
        <f t="shared" si="10"/>
        <v>F</v>
      </c>
      <c r="W125" t="b">
        <f>VLOOKUP(J125,lists!$B$2:$C$3,2,FALSE)</f>
        <v>1</v>
      </c>
      <c r="X125" t="b">
        <f>VLOOKUP(U125,lists!$B:$C,2,FALSE)</f>
        <v>1</v>
      </c>
      <c r="Y125" t="b">
        <f>IF(AND(H125&gt;=FLAT!$L$1,'Raw - F'!H125&lt;=FLAT!$L$2),TRUE,FALSE)</f>
        <v>1</v>
      </c>
      <c r="Z125" t="b">
        <f>VLOOKUP(V125,lists!$B$7:$C$8,2,FALSE)</f>
        <v>1</v>
      </c>
      <c r="AA125" t="b">
        <f>VLOOKUP(IF(K125="","Open",SUBSTITUTE(K125,"/Nov","")),lists!$B$27:$D$29,2,FALSE)</f>
        <v>1</v>
      </c>
      <c r="AB125" t="b">
        <f>VLOOKUP(I125,lists!B:C,2,FALSE)</f>
        <v>1</v>
      </c>
      <c r="AC125" t="b">
        <f>VLOOKUP(E125,lists!$B$23:$D$25,2,FALSE)</f>
        <v>1</v>
      </c>
      <c r="AD125">
        <f t="shared" si="13"/>
        <v>1</v>
      </c>
      <c r="AP125" s="32">
        <v>43989</v>
      </c>
      <c r="AQ125" s="32" t="s">
        <v>118</v>
      </c>
      <c r="AR125" s="32" t="s">
        <v>54</v>
      </c>
      <c r="AS125" s="32" t="s">
        <v>30</v>
      </c>
      <c r="AT125" s="32" t="s">
        <v>39</v>
      </c>
      <c r="AU125" s="32">
        <v>5</v>
      </c>
      <c r="AV125" s="32">
        <v>3</v>
      </c>
      <c r="AW125" s="32" t="s">
        <v>32</v>
      </c>
      <c r="BA125" s="32" t="s">
        <v>33</v>
      </c>
      <c r="BB125" s="32" t="s">
        <v>34</v>
      </c>
      <c r="BC125" s="32">
        <v>76</v>
      </c>
      <c r="BD125" s="32">
        <v>95</v>
      </c>
      <c r="BG125" s="32" t="s">
        <v>81</v>
      </c>
      <c r="BH125" s="32" t="s">
        <v>34</v>
      </c>
      <c r="BI125" s="32" t="s">
        <v>292</v>
      </c>
    </row>
    <row r="126" spans="1:61" x14ac:dyDescent="0.35">
      <c r="A126" s="4">
        <f t="shared" si="12"/>
        <v>126</v>
      </c>
      <c r="B126" s="4">
        <f t="shared" si="7"/>
        <v>125</v>
      </c>
      <c r="C126" s="12">
        <v>44049</v>
      </c>
      <c r="D126" t="s">
        <v>184</v>
      </c>
      <c r="E126" s="5" t="s">
        <v>48</v>
      </c>
      <c r="F126" t="s">
        <v>344</v>
      </c>
      <c r="G126" t="s">
        <v>329</v>
      </c>
      <c r="H126" s="21">
        <f>VLOOKUP(G126,lists!Z:AA,2,FALSE)</f>
        <v>8</v>
      </c>
      <c r="I126">
        <v>6</v>
      </c>
      <c r="J126" t="s">
        <v>32</v>
      </c>
      <c r="N126" t="s">
        <v>863</v>
      </c>
      <c r="O126" t="s">
        <v>34</v>
      </c>
      <c r="P126"/>
      <c r="Q126" t="s">
        <v>297</v>
      </c>
      <c r="R126" s="23"/>
      <c r="S126" s="23"/>
      <c r="T126" s="30"/>
      <c r="U126" s="3" t="str">
        <f t="shared" si="9"/>
        <v>3YO</v>
      </c>
      <c r="V126" s="3" t="str">
        <f t="shared" si="10"/>
        <v>A</v>
      </c>
      <c r="W126" t="b">
        <f>VLOOKUP(J126,lists!$B$2:$C$3,2,FALSE)</f>
        <v>1</v>
      </c>
      <c r="X126" t="b">
        <f>VLOOKUP(U126,lists!$B:$C,2,FALSE)</f>
        <v>1</v>
      </c>
      <c r="Y126" t="b">
        <f>IF(AND(H126&gt;=FLAT!$L$1,'Raw - F'!H126&lt;=FLAT!$L$2),TRUE,FALSE)</f>
        <v>1</v>
      </c>
      <c r="Z126" t="b">
        <f>VLOOKUP(V126,lists!$B$7:$C$8,2,FALSE)</f>
        <v>1</v>
      </c>
      <c r="AA126" t="b">
        <f>VLOOKUP(IF(K126="","Open",SUBSTITUTE(K126,"/Nov","")),lists!$B$27:$D$29,2,FALSE)</f>
        <v>1</v>
      </c>
      <c r="AB126" t="b">
        <f>VLOOKUP(I126,lists!B:C,2,FALSE)</f>
        <v>1</v>
      </c>
      <c r="AC126" t="b">
        <f>VLOOKUP(E126,lists!$B$23:$D$25,2,FALSE)</f>
        <v>1</v>
      </c>
      <c r="AD126">
        <f t="shared" si="13"/>
        <v>1</v>
      </c>
      <c r="AP126" s="32">
        <v>43989</v>
      </c>
      <c r="AQ126" s="32" t="s">
        <v>118</v>
      </c>
      <c r="AR126" s="32" t="s">
        <v>54</v>
      </c>
      <c r="AS126" s="32" t="s">
        <v>30</v>
      </c>
      <c r="AT126" s="32" t="s">
        <v>45</v>
      </c>
      <c r="AU126" s="32">
        <v>10</v>
      </c>
      <c r="AV126" s="32">
        <v>3</v>
      </c>
      <c r="AW126" s="32" t="s">
        <v>32</v>
      </c>
      <c r="BA126" s="32" t="s">
        <v>43</v>
      </c>
      <c r="BB126" s="32" t="s">
        <v>34</v>
      </c>
      <c r="BC126" s="32">
        <v>71</v>
      </c>
      <c r="BD126" s="32">
        <v>90</v>
      </c>
      <c r="BG126" s="32" t="s">
        <v>43</v>
      </c>
      <c r="BH126" s="32" t="s">
        <v>34</v>
      </c>
      <c r="BI126" s="32" t="s">
        <v>304</v>
      </c>
    </row>
    <row r="127" spans="1:61" x14ac:dyDescent="0.35">
      <c r="A127" s="4">
        <f t="shared" si="12"/>
        <v>127</v>
      </c>
      <c r="B127" s="4">
        <f t="shared" si="7"/>
        <v>126</v>
      </c>
      <c r="C127" s="12">
        <v>44049</v>
      </c>
      <c r="D127" t="s">
        <v>184</v>
      </c>
      <c r="E127" s="5" t="s">
        <v>48</v>
      </c>
      <c r="F127" t="s">
        <v>477</v>
      </c>
      <c r="G127" t="s">
        <v>334</v>
      </c>
      <c r="H127" s="21">
        <f>VLOOKUP(G127,lists!Z:AA,2,FALSE)</f>
        <v>14</v>
      </c>
      <c r="I127">
        <v>6</v>
      </c>
      <c r="J127" t="s">
        <v>32</v>
      </c>
      <c r="N127" t="s">
        <v>863</v>
      </c>
      <c r="O127" t="s">
        <v>34</v>
      </c>
      <c r="P127"/>
      <c r="Q127" t="s">
        <v>321</v>
      </c>
      <c r="R127" s="23"/>
      <c r="S127" s="23"/>
      <c r="T127" s="30"/>
      <c r="U127" s="3" t="str">
        <f t="shared" si="9"/>
        <v>3YO</v>
      </c>
      <c r="V127" s="3" t="str">
        <f t="shared" si="10"/>
        <v>A</v>
      </c>
      <c r="W127" t="b">
        <f>VLOOKUP(J127,lists!$B$2:$C$3,2,FALSE)</f>
        <v>1</v>
      </c>
      <c r="X127" t="b">
        <f>VLOOKUP(U127,lists!$B:$C,2,FALSE)</f>
        <v>1</v>
      </c>
      <c r="Y127" t="b">
        <f>IF(AND(H127&gt;=FLAT!$L$1,'Raw - F'!H127&lt;=FLAT!$L$2),TRUE,FALSE)</f>
        <v>1</v>
      </c>
      <c r="Z127" t="b">
        <f>VLOOKUP(V127,lists!$B$7:$C$8,2,FALSE)</f>
        <v>1</v>
      </c>
      <c r="AA127" t="b">
        <f>VLOOKUP(IF(K127="","Open",SUBSTITUTE(K127,"/Nov","")),lists!$B$27:$D$29,2,FALSE)</f>
        <v>1</v>
      </c>
      <c r="AB127" t="b">
        <f>VLOOKUP(I127,lists!B:C,2,FALSE)</f>
        <v>1</v>
      </c>
      <c r="AC127" t="b">
        <f>VLOOKUP(E127,lists!$B$23:$D$25,2,FALSE)</f>
        <v>1</v>
      </c>
      <c r="AD127">
        <f t="shared" si="13"/>
        <v>1</v>
      </c>
      <c r="AP127" s="32">
        <v>43989</v>
      </c>
      <c r="AQ127" s="32" t="s">
        <v>118</v>
      </c>
      <c r="AR127" s="32" t="s">
        <v>54</v>
      </c>
      <c r="AS127" s="32" t="s">
        <v>38</v>
      </c>
      <c r="AT127" s="32" t="s">
        <v>37</v>
      </c>
      <c r="AU127" s="32">
        <v>6</v>
      </c>
      <c r="AV127" s="32">
        <v>5</v>
      </c>
      <c r="AW127" s="32" t="s">
        <v>40</v>
      </c>
      <c r="AX127" s="32" t="s">
        <v>41</v>
      </c>
      <c r="BA127" s="32" t="s">
        <v>42</v>
      </c>
      <c r="BB127" s="32" t="s">
        <v>34</v>
      </c>
      <c r="BC127" s="32">
        <v>0</v>
      </c>
      <c r="BD127" s="32">
        <v>0</v>
      </c>
      <c r="BG127" s="32" t="s">
        <v>42</v>
      </c>
      <c r="BH127" s="32" t="s">
        <v>34</v>
      </c>
      <c r="BI127" s="32" t="s">
        <v>91</v>
      </c>
    </row>
    <row r="128" spans="1:61" x14ac:dyDescent="0.35">
      <c r="A128" s="4">
        <f t="shared" si="12"/>
        <v>128</v>
      </c>
      <c r="B128" s="4">
        <f t="shared" si="7"/>
        <v>127</v>
      </c>
      <c r="C128" s="12">
        <v>44049</v>
      </c>
      <c r="D128" t="s">
        <v>184</v>
      </c>
      <c r="E128" s="5" t="s">
        <v>48</v>
      </c>
      <c r="F128" t="s">
        <v>478</v>
      </c>
      <c r="G128" t="s">
        <v>330</v>
      </c>
      <c r="H128" s="21">
        <f>VLOOKUP(G128,lists!Z:AA,2,FALSE)</f>
        <v>10</v>
      </c>
      <c r="I128">
        <v>3</v>
      </c>
      <c r="J128" t="s">
        <v>32</v>
      </c>
      <c r="N128" t="s">
        <v>862</v>
      </c>
      <c r="O128" t="s">
        <v>34</v>
      </c>
      <c r="P128"/>
      <c r="Q128" t="s">
        <v>304</v>
      </c>
      <c r="R128" s="22"/>
      <c r="S128" s="22"/>
      <c r="T128" s="28"/>
      <c r="U128" s="3" t="str">
        <f t="shared" si="9"/>
        <v>Other</v>
      </c>
      <c r="V128" s="3" t="str">
        <f t="shared" si="10"/>
        <v>A</v>
      </c>
      <c r="W128" t="b">
        <f>VLOOKUP(J128,lists!$B$2:$C$3,2,FALSE)</f>
        <v>1</v>
      </c>
      <c r="X128" t="b">
        <f>VLOOKUP(U128,lists!$B:$C,2,FALSE)</f>
        <v>1</v>
      </c>
      <c r="Y128" t="b">
        <f>IF(AND(H128&gt;=FLAT!$L$1,'Raw - F'!H128&lt;=FLAT!$L$2),TRUE,FALSE)</f>
        <v>1</v>
      </c>
      <c r="Z128" t="b">
        <f>VLOOKUP(V128,lists!$B$7:$C$8,2,FALSE)</f>
        <v>1</v>
      </c>
      <c r="AA128" t="b">
        <f>VLOOKUP(IF(K128="","Open",SUBSTITUTE(K128,"/Nov","")),lists!$B$27:$D$29,2,FALSE)</f>
        <v>1</v>
      </c>
      <c r="AB128" t="b">
        <f>VLOOKUP(I128,lists!B:C,2,FALSE)</f>
        <v>1</v>
      </c>
      <c r="AC128" t="b">
        <f>VLOOKUP(E128,lists!$B$23:$D$25,2,FALSE)</f>
        <v>1</v>
      </c>
      <c r="AD128">
        <f t="shared" si="13"/>
        <v>1</v>
      </c>
      <c r="AP128" s="32">
        <v>43989</v>
      </c>
      <c r="AQ128" s="32" t="s">
        <v>118</v>
      </c>
      <c r="AR128" s="32" t="s">
        <v>54</v>
      </c>
      <c r="AS128" s="32" t="s">
        <v>53</v>
      </c>
      <c r="AT128" s="32" t="s">
        <v>36</v>
      </c>
      <c r="AU128" s="32">
        <v>8</v>
      </c>
      <c r="AV128" s="32">
        <v>5</v>
      </c>
      <c r="AW128" s="32" t="s">
        <v>40</v>
      </c>
      <c r="AX128" s="32" t="s">
        <v>50</v>
      </c>
      <c r="BA128" s="32" t="s">
        <v>43</v>
      </c>
      <c r="BB128" s="32" t="s">
        <v>34</v>
      </c>
      <c r="BC128" s="32">
        <v>0</v>
      </c>
      <c r="BD128" s="32">
        <v>0</v>
      </c>
      <c r="BG128" s="32" t="s">
        <v>43</v>
      </c>
      <c r="BH128" s="32" t="s">
        <v>34</v>
      </c>
      <c r="BI128" s="32" t="s">
        <v>91</v>
      </c>
    </row>
    <row r="129" spans="1:61" x14ac:dyDescent="0.35">
      <c r="A129" s="4">
        <f t="shared" si="12"/>
        <v>129</v>
      </c>
      <c r="B129" s="4">
        <f t="shared" si="7"/>
        <v>128</v>
      </c>
      <c r="C129" s="12">
        <v>44049</v>
      </c>
      <c r="D129" t="s">
        <v>184</v>
      </c>
      <c r="E129" s="5" t="s">
        <v>48</v>
      </c>
      <c r="F129" t="s">
        <v>426</v>
      </c>
      <c r="G129" t="s">
        <v>328</v>
      </c>
      <c r="H129" s="21">
        <f>VLOOKUP(G129,lists!Z:AA,2,FALSE)</f>
        <v>6</v>
      </c>
      <c r="I129">
        <v>5</v>
      </c>
      <c r="J129" t="s">
        <v>40</v>
      </c>
      <c r="K129" t="s">
        <v>41</v>
      </c>
      <c r="N129" t="s">
        <v>862</v>
      </c>
      <c r="O129" t="s">
        <v>52</v>
      </c>
      <c r="P129"/>
      <c r="Q129">
        <v>0</v>
      </c>
      <c r="R129" s="22"/>
      <c r="S129" s="22"/>
      <c r="T129" s="28"/>
      <c r="U129" s="3" t="str">
        <f t="shared" si="9"/>
        <v>Other</v>
      </c>
      <c r="V129" s="3" t="str">
        <f t="shared" ref="V129:V192" si="14">IF(O129="F",O129,"A")</f>
        <v>F</v>
      </c>
      <c r="W129" t="b">
        <f>VLOOKUP(J129,lists!$B$2:$C$3,2,FALSE)</f>
        <v>1</v>
      </c>
      <c r="X129" t="b">
        <f>VLOOKUP(U129,lists!$B:$C,2,FALSE)</f>
        <v>1</v>
      </c>
      <c r="Y129" t="b">
        <f>IF(AND(H129&gt;=FLAT!$L$1,'Raw - F'!H129&lt;=FLAT!$L$2),TRUE,FALSE)</f>
        <v>1</v>
      </c>
      <c r="Z129" t="b">
        <f>VLOOKUP(V129,lists!$B$7:$C$8,2,FALSE)</f>
        <v>1</v>
      </c>
      <c r="AA129" t="b">
        <f>VLOOKUP(IF(K129="","Open",SUBSTITUTE(K129,"/Nov","")),lists!$B$27:$D$29,2,FALSE)</f>
        <v>1</v>
      </c>
      <c r="AB129" t="b">
        <f>VLOOKUP(I129,lists!B:C,2,FALSE)</f>
        <v>1</v>
      </c>
      <c r="AC129" t="b">
        <f>VLOOKUP(E129,lists!$B$23:$D$25,2,FALSE)</f>
        <v>1</v>
      </c>
      <c r="AD129">
        <f t="shared" si="13"/>
        <v>1</v>
      </c>
      <c r="AP129" s="32">
        <v>43990</v>
      </c>
      <c r="AQ129" s="32" t="s">
        <v>208</v>
      </c>
      <c r="AR129" s="32" t="s">
        <v>48</v>
      </c>
      <c r="AS129" s="32" t="s">
        <v>38</v>
      </c>
      <c r="AT129" s="32" t="s">
        <v>37</v>
      </c>
      <c r="AU129" s="32">
        <v>6</v>
      </c>
      <c r="AV129" s="32">
        <v>5</v>
      </c>
      <c r="AW129" s="32" t="s">
        <v>40</v>
      </c>
      <c r="AX129" s="32" t="s">
        <v>41</v>
      </c>
      <c r="BA129" s="32" t="s">
        <v>42</v>
      </c>
      <c r="BB129" s="32" t="s">
        <v>52</v>
      </c>
      <c r="BC129" s="32">
        <v>0</v>
      </c>
      <c r="BD129" s="32">
        <v>0</v>
      </c>
      <c r="BG129" s="32" t="s">
        <v>42</v>
      </c>
      <c r="BH129" s="32" t="s">
        <v>52</v>
      </c>
      <c r="BI129" s="32" t="s">
        <v>91</v>
      </c>
    </row>
    <row r="130" spans="1:61" x14ac:dyDescent="0.35">
      <c r="A130" s="4">
        <f t="shared" si="12"/>
        <v>130</v>
      </c>
      <c r="B130" s="4">
        <f t="shared" ref="B130:B193" si="15">IF(AND(A129&lt;1,AD130=1),1,IF(AD130=1,A129,""))</f>
        <v>129</v>
      </c>
      <c r="C130" s="12">
        <v>44049</v>
      </c>
      <c r="D130" t="s">
        <v>199</v>
      </c>
      <c r="E130" s="5" t="s">
        <v>29</v>
      </c>
      <c r="F130" t="s">
        <v>363</v>
      </c>
      <c r="G130" t="s">
        <v>328</v>
      </c>
      <c r="H130" s="21">
        <f>VLOOKUP(G130,lists!Z:AA,2,FALSE)</f>
        <v>6</v>
      </c>
      <c r="I130">
        <v>3</v>
      </c>
      <c r="J130" t="s">
        <v>32</v>
      </c>
      <c r="N130" t="s">
        <v>862</v>
      </c>
      <c r="O130" t="s">
        <v>34</v>
      </c>
      <c r="P130"/>
      <c r="Q130" t="s">
        <v>292</v>
      </c>
      <c r="R130" s="23"/>
      <c r="S130" s="23"/>
      <c r="T130" s="30"/>
      <c r="U130" s="3" t="str">
        <f t="shared" si="9"/>
        <v>Other</v>
      </c>
      <c r="V130" s="3" t="str">
        <f t="shared" si="14"/>
        <v>A</v>
      </c>
      <c r="W130" t="b">
        <f>VLOOKUP(J130,lists!$B$2:$C$3,2,FALSE)</f>
        <v>1</v>
      </c>
      <c r="X130" t="b">
        <f>VLOOKUP(U130,lists!$B:$C,2,FALSE)</f>
        <v>1</v>
      </c>
      <c r="Y130" t="b">
        <f>IF(AND(H130&gt;=FLAT!$L$1,'Raw - F'!H130&lt;=FLAT!$L$2),TRUE,FALSE)</f>
        <v>1</v>
      </c>
      <c r="Z130" t="b">
        <f>VLOOKUP(V130,lists!$B$7:$C$8,2,FALSE)</f>
        <v>1</v>
      </c>
      <c r="AA130" t="b">
        <f>VLOOKUP(IF(K130="","Open",SUBSTITUTE(K130,"/Nov","")),lists!$B$27:$D$29,2,FALSE)</f>
        <v>1</v>
      </c>
      <c r="AB130" t="b">
        <f>VLOOKUP(I130,lists!B:C,2,FALSE)</f>
        <v>1</v>
      </c>
      <c r="AC130" t="b">
        <f>VLOOKUP(E130,lists!$B$23:$D$25,2,FALSE)</f>
        <v>1</v>
      </c>
      <c r="AD130">
        <f t="shared" si="13"/>
        <v>1</v>
      </c>
      <c r="AP130" s="32">
        <v>43990</v>
      </c>
      <c r="AQ130" s="32" t="s">
        <v>208</v>
      </c>
      <c r="AR130" s="32" t="s">
        <v>48</v>
      </c>
      <c r="AS130" s="32" t="s">
        <v>30</v>
      </c>
      <c r="AT130" s="32" t="s">
        <v>39</v>
      </c>
      <c r="AU130" s="32">
        <v>5</v>
      </c>
      <c r="AV130" s="32">
        <v>4</v>
      </c>
      <c r="AW130" s="32" t="s">
        <v>32</v>
      </c>
      <c r="BA130" s="32" t="s">
        <v>33</v>
      </c>
      <c r="BB130" s="32" t="s">
        <v>34</v>
      </c>
      <c r="BC130" s="32">
        <v>63</v>
      </c>
      <c r="BD130" s="32">
        <v>82</v>
      </c>
      <c r="BG130" s="32" t="s">
        <v>81</v>
      </c>
      <c r="BH130" s="32" t="s">
        <v>34</v>
      </c>
      <c r="BI130" s="32" t="s">
        <v>302</v>
      </c>
    </row>
    <row r="131" spans="1:61" x14ac:dyDescent="0.35">
      <c r="A131" s="4">
        <f t="shared" si="12"/>
        <v>131</v>
      </c>
      <c r="B131" s="4">
        <f t="shared" si="15"/>
        <v>130</v>
      </c>
      <c r="C131" s="12">
        <v>44049</v>
      </c>
      <c r="D131" t="s">
        <v>199</v>
      </c>
      <c r="E131" s="5" t="s">
        <v>29</v>
      </c>
      <c r="F131" t="s">
        <v>479</v>
      </c>
      <c r="G131" t="s">
        <v>330</v>
      </c>
      <c r="H131" s="21">
        <f>VLOOKUP(G131,lists!Z:AA,2,FALSE)</f>
        <v>10</v>
      </c>
      <c r="I131">
        <v>4</v>
      </c>
      <c r="J131" t="s">
        <v>32</v>
      </c>
      <c r="N131" t="s">
        <v>862</v>
      </c>
      <c r="O131" t="s">
        <v>34</v>
      </c>
      <c r="P131"/>
      <c r="Q131" t="s">
        <v>293</v>
      </c>
      <c r="R131" s="30"/>
      <c r="S131" s="30"/>
      <c r="T131" s="25"/>
      <c r="U131" s="3" t="str">
        <f t="shared" ref="U131:U194" si="16">IF(OR(N131="2yO",N131="3yO"),N131,"Other")</f>
        <v>Other</v>
      </c>
      <c r="V131" s="3" t="str">
        <f t="shared" si="14"/>
        <v>A</v>
      </c>
      <c r="W131" t="b">
        <f>VLOOKUP(J131,lists!$B$2:$C$3,2,FALSE)</f>
        <v>1</v>
      </c>
      <c r="X131" t="b">
        <f>VLOOKUP(U131,lists!$B:$C,2,FALSE)</f>
        <v>1</v>
      </c>
      <c r="Y131" t="b">
        <f>IF(AND(H131&gt;=FLAT!$L$1,'Raw - F'!H131&lt;=FLAT!$L$2),TRUE,FALSE)</f>
        <v>1</v>
      </c>
      <c r="Z131" t="b">
        <f>VLOOKUP(V131,lists!$B$7:$C$8,2,FALSE)</f>
        <v>1</v>
      </c>
      <c r="AA131" t="b">
        <f>VLOOKUP(IF(K131="","Open",SUBSTITUTE(K131,"/Nov","")),lists!$B$27:$D$29,2,FALSE)</f>
        <v>1</v>
      </c>
      <c r="AB131" t="b">
        <f>VLOOKUP(I131,lists!B:C,2,FALSE)</f>
        <v>1</v>
      </c>
      <c r="AC131" t="b">
        <f>VLOOKUP(E131,lists!$B$23:$D$25,2,FALSE)</f>
        <v>1</v>
      </c>
      <c r="AD131">
        <f t="shared" si="13"/>
        <v>1</v>
      </c>
      <c r="AP131" s="32">
        <v>43990</v>
      </c>
      <c r="AQ131" s="32" t="s">
        <v>208</v>
      </c>
      <c r="AR131" s="32" t="s">
        <v>48</v>
      </c>
      <c r="AS131" s="32" t="s">
        <v>30</v>
      </c>
      <c r="AT131" s="32" t="s">
        <v>37</v>
      </c>
      <c r="AU131" s="32">
        <v>6</v>
      </c>
      <c r="AV131" s="32">
        <v>4</v>
      </c>
      <c r="AW131" s="32" t="s">
        <v>32</v>
      </c>
      <c r="BA131" s="32" t="s">
        <v>33</v>
      </c>
      <c r="BB131" s="32" t="s">
        <v>34</v>
      </c>
      <c r="BC131" s="32">
        <v>63</v>
      </c>
      <c r="BD131" s="32">
        <v>82</v>
      </c>
      <c r="BG131" s="32" t="s">
        <v>81</v>
      </c>
      <c r="BH131" s="32" t="s">
        <v>34</v>
      </c>
      <c r="BI131" s="32" t="s">
        <v>302</v>
      </c>
    </row>
    <row r="132" spans="1:61" x14ac:dyDescent="0.35">
      <c r="A132" s="4">
        <f t="shared" si="12"/>
        <v>132</v>
      </c>
      <c r="B132" s="4">
        <f t="shared" si="15"/>
        <v>131</v>
      </c>
      <c r="C132" s="12">
        <v>44049</v>
      </c>
      <c r="D132" t="s">
        <v>199</v>
      </c>
      <c r="E132" s="5" t="s">
        <v>29</v>
      </c>
      <c r="F132" t="s">
        <v>480</v>
      </c>
      <c r="G132" t="s">
        <v>67</v>
      </c>
      <c r="H132" s="21">
        <f>VLOOKUP(G132,lists!Z:AA,2,FALSE)</f>
        <v>12</v>
      </c>
      <c r="I132">
        <v>5</v>
      </c>
      <c r="J132" t="s">
        <v>32</v>
      </c>
      <c r="N132" t="s">
        <v>864</v>
      </c>
      <c r="O132" t="s">
        <v>34</v>
      </c>
      <c r="P132"/>
      <c r="Q132" t="s">
        <v>296</v>
      </c>
      <c r="R132" s="25"/>
      <c r="S132" s="25"/>
      <c r="T132" s="25"/>
      <c r="U132" s="3" t="str">
        <f t="shared" si="16"/>
        <v>Other</v>
      </c>
      <c r="V132" s="3" t="str">
        <f t="shared" si="14"/>
        <v>A</v>
      </c>
      <c r="W132" t="b">
        <f>VLOOKUP(J132,lists!$B$2:$C$3,2,FALSE)</f>
        <v>1</v>
      </c>
      <c r="X132" t="b">
        <f>VLOOKUP(U132,lists!$B:$C,2,FALSE)</f>
        <v>1</v>
      </c>
      <c r="Y132" t="b">
        <f>IF(AND(H132&gt;=FLAT!$L$1,'Raw - F'!H132&lt;=FLAT!$L$2),TRUE,FALSE)</f>
        <v>1</v>
      </c>
      <c r="Z132" t="b">
        <f>VLOOKUP(V132,lists!$B$7:$C$8,2,FALSE)</f>
        <v>1</v>
      </c>
      <c r="AA132" t="b">
        <f>VLOOKUP(IF(K132="","Open",SUBSTITUTE(K132,"/Nov","")),lists!$B$27:$D$29,2,FALSE)</f>
        <v>1</v>
      </c>
      <c r="AB132" t="b">
        <f>VLOOKUP(I132,lists!B:C,2,FALSE)</f>
        <v>1</v>
      </c>
      <c r="AC132" t="b">
        <f>VLOOKUP(E132,lists!$B$23:$D$25,2,FALSE)</f>
        <v>1</v>
      </c>
      <c r="AD132">
        <f t="shared" si="13"/>
        <v>1</v>
      </c>
      <c r="AP132" s="32">
        <v>43990</v>
      </c>
      <c r="AQ132" s="32" t="s">
        <v>208</v>
      </c>
      <c r="AR132" s="32" t="s">
        <v>48</v>
      </c>
      <c r="AS132" s="32" t="s">
        <v>30</v>
      </c>
      <c r="AT132" s="32" t="s">
        <v>45</v>
      </c>
      <c r="AU132" s="32">
        <v>10</v>
      </c>
      <c r="AV132" s="32">
        <v>4</v>
      </c>
      <c r="AW132" s="32" t="s">
        <v>32</v>
      </c>
      <c r="BA132" s="32" t="s">
        <v>33</v>
      </c>
      <c r="BB132" s="32" t="s">
        <v>34</v>
      </c>
      <c r="BC132" s="32">
        <v>63</v>
      </c>
      <c r="BD132" s="32">
        <v>82</v>
      </c>
      <c r="BG132" s="32" t="s">
        <v>81</v>
      </c>
      <c r="BH132" s="32" t="s">
        <v>34</v>
      </c>
      <c r="BI132" s="32" t="s">
        <v>302</v>
      </c>
    </row>
    <row r="133" spans="1:61" x14ac:dyDescent="0.35">
      <c r="A133" s="4">
        <f t="shared" si="12"/>
        <v>133</v>
      </c>
      <c r="B133" s="4">
        <f t="shared" si="15"/>
        <v>132</v>
      </c>
      <c r="C133" s="12">
        <v>44049</v>
      </c>
      <c r="D133" t="s">
        <v>199</v>
      </c>
      <c r="E133" s="5" t="s">
        <v>29</v>
      </c>
      <c r="F133" t="s">
        <v>364</v>
      </c>
      <c r="G133" t="s">
        <v>327</v>
      </c>
      <c r="H133" s="21">
        <f>VLOOKUP(G133,lists!Z:AA,2,FALSE)</f>
        <v>5</v>
      </c>
      <c r="I133">
        <v>6</v>
      </c>
      <c r="J133" t="s">
        <v>32</v>
      </c>
      <c r="L133" t="s">
        <v>865</v>
      </c>
      <c r="N133" t="s">
        <v>862</v>
      </c>
      <c r="O133" t="s">
        <v>34</v>
      </c>
      <c r="P133"/>
      <c r="Q133" t="s">
        <v>297</v>
      </c>
      <c r="R133" s="25"/>
      <c r="S133" s="25"/>
      <c r="T133" s="25"/>
      <c r="U133" s="3" t="str">
        <f t="shared" si="16"/>
        <v>Other</v>
      </c>
      <c r="V133" s="3" t="str">
        <f t="shared" si="14"/>
        <v>A</v>
      </c>
      <c r="W133" t="b">
        <f>VLOOKUP(J133,lists!$B$2:$C$3,2,FALSE)</f>
        <v>1</v>
      </c>
      <c r="X133" t="b">
        <f>VLOOKUP(U133,lists!$B:$C,2,FALSE)</f>
        <v>1</v>
      </c>
      <c r="Y133" t="b">
        <f>IF(AND(H133&gt;=FLAT!$L$1,'Raw - F'!H133&lt;=FLAT!$L$2),TRUE,FALSE)</f>
        <v>1</v>
      </c>
      <c r="Z133" t="b">
        <f>VLOOKUP(V133,lists!$B$7:$C$8,2,FALSE)</f>
        <v>1</v>
      </c>
      <c r="AA133" t="b">
        <f>VLOOKUP(IF(K133="","Open",SUBSTITUTE(K133,"/Nov","")),lists!$B$27:$D$29,2,FALSE)</f>
        <v>1</v>
      </c>
      <c r="AB133" t="b">
        <f>VLOOKUP(I133,lists!B:C,2,FALSE)</f>
        <v>1</v>
      </c>
      <c r="AC133" t="b">
        <f>VLOOKUP(E133,lists!$B$23:$D$25,2,FALSE)</f>
        <v>1</v>
      </c>
      <c r="AD133">
        <f t="shared" si="13"/>
        <v>1</v>
      </c>
      <c r="AP133" s="32">
        <v>43990</v>
      </c>
      <c r="AQ133" s="32" t="s">
        <v>208</v>
      </c>
      <c r="AR133" s="32" t="s">
        <v>48</v>
      </c>
      <c r="AS133" s="32" t="s">
        <v>53</v>
      </c>
      <c r="AT133" s="32" t="s">
        <v>36</v>
      </c>
      <c r="AU133" s="32">
        <v>8</v>
      </c>
      <c r="AV133" s="32">
        <v>5</v>
      </c>
      <c r="AW133" s="32" t="s">
        <v>40</v>
      </c>
      <c r="AX133" s="32" t="s">
        <v>50</v>
      </c>
      <c r="BA133" s="32" t="s">
        <v>43</v>
      </c>
      <c r="BB133" s="32" t="s">
        <v>52</v>
      </c>
      <c r="BC133" s="32">
        <v>0</v>
      </c>
      <c r="BD133" s="32">
        <v>0</v>
      </c>
      <c r="BG133" s="32" t="s">
        <v>43</v>
      </c>
      <c r="BH133" s="32" t="s">
        <v>52</v>
      </c>
      <c r="BI133" s="32" t="s">
        <v>91</v>
      </c>
    </row>
    <row r="134" spans="1:61" x14ac:dyDescent="0.35">
      <c r="A134" s="4">
        <f t="shared" si="12"/>
        <v>134</v>
      </c>
      <c r="B134" s="4">
        <f t="shared" si="15"/>
        <v>133</v>
      </c>
      <c r="C134" s="12">
        <v>44049</v>
      </c>
      <c r="D134" t="s">
        <v>199</v>
      </c>
      <c r="E134" s="5" t="s">
        <v>29</v>
      </c>
      <c r="F134" t="s">
        <v>481</v>
      </c>
      <c r="G134" t="s">
        <v>67</v>
      </c>
      <c r="H134" s="21">
        <f>VLOOKUP(G134,lists!Z:AA,2,FALSE)</f>
        <v>12</v>
      </c>
      <c r="I134">
        <v>5</v>
      </c>
      <c r="J134" t="s">
        <v>40</v>
      </c>
      <c r="K134" t="s">
        <v>50</v>
      </c>
      <c r="N134" t="s">
        <v>862</v>
      </c>
      <c r="O134" t="s">
        <v>34</v>
      </c>
      <c r="P134"/>
      <c r="Q134">
        <v>0</v>
      </c>
      <c r="R134" s="25"/>
      <c r="S134" s="25"/>
      <c r="T134" s="25"/>
      <c r="U134" s="3" t="str">
        <f t="shared" si="16"/>
        <v>Other</v>
      </c>
      <c r="V134" s="3" t="str">
        <f t="shared" si="14"/>
        <v>A</v>
      </c>
      <c r="W134" t="b">
        <f>VLOOKUP(J134,lists!$B$2:$C$3,2,FALSE)</f>
        <v>1</v>
      </c>
      <c r="X134" t="b">
        <f>VLOOKUP(U134,lists!$B:$C,2,FALSE)</f>
        <v>1</v>
      </c>
      <c r="Y134" t="b">
        <f>IF(AND(H134&gt;=FLAT!$L$1,'Raw - F'!H134&lt;=FLAT!$L$2),TRUE,FALSE)</f>
        <v>1</v>
      </c>
      <c r="Z134" t="b">
        <f>VLOOKUP(V134,lists!$B$7:$C$8,2,FALSE)</f>
        <v>1</v>
      </c>
      <c r="AA134" t="b">
        <f>VLOOKUP(IF(K134="","Open",SUBSTITUTE(K134,"/Nov","")),lists!$B$27:$D$29,2,FALSE)</f>
        <v>1</v>
      </c>
      <c r="AB134" t="b">
        <f>VLOOKUP(I134,lists!B:C,2,FALSE)</f>
        <v>1</v>
      </c>
      <c r="AC134" t="b">
        <f>VLOOKUP(E134,lists!$B$23:$D$25,2,FALSE)</f>
        <v>1</v>
      </c>
      <c r="AD134">
        <f t="shared" si="13"/>
        <v>1</v>
      </c>
      <c r="AP134" s="32">
        <v>43990</v>
      </c>
      <c r="AQ134" s="32" t="s">
        <v>208</v>
      </c>
      <c r="AR134" s="32" t="s">
        <v>48</v>
      </c>
      <c r="AS134" s="32" t="s">
        <v>30</v>
      </c>
      <c r="AT134" s="32" t="s">
        <v>37</v>
      </c>
      <c r="AU134" s="32">
        <v>6</v>
      </c>
      <c r="AV134" s="32">
        <v>6</v>
      </c>
      <c r="AW134" s="32" t="s">
        <v>32</v>
      </c>
      <c r="BA134" s="32" t="s">
        <v>33</v>
      </c>
      <c r="BB134" s="32" t="s">
        <v>34</v>
      </c>
      <c r="BC134" s="32">
        <v>46</v>
      </c>
      <c r="BD134" s="32">
        <v>65</v>
      </c>
      <c r="BG134" s="32" t="s">
        <v>81</v>
      </c>
      <c r="BH134" s="32" t="s">
        <v>34</v>
      </c>
      <c r="BI134" s="32" t="s">
        <v>297</v>
      </c>
    </row>
    <row r="135" spans="1:61" x14ac:dyDescent="0.35">
      <c r="A135" s="4">
        <f t="shared" si="12"/>
        <v>135</v>
      </c>
      <c r="B135" s="4">
        <f t="shared" si="15"/>
        <v>134</v>
      </c>
      <c r="C135" s="12">
        <v>44049</v>
      </c>
      <c r="D135" t="s">
        <v>199</v>
      </c>
      <c r="E135" s="5" t="s">
        <v>29</v>
      </c>
      <c r="F135" t="s">
        <v>365</v>
      </c>
      <c r="G135" t="s">
        <v>328</v>
      </c>
      <c r="H135" s="21">
        <f>VLOOKUP(G135,lists!Z:AA,2,FALSE)</f>
        <v>6</v>
      </c>
      <c r="I135">
        <v>5</v>
      </c>
      <c r="J135" t="s">
        <v>40</v>
      </c>
      <c r="K135" t="s">
        <v>50</v>
      </c>
      <c r="N135" t="s">
        <v>861</v>
      </c>
      <c r="O135" t="s">
        <v>52</v>
      </c>
      <c r="P135"/>
      <c r="Q135">
        <v>0</v>
      </c>
      <c r="R135" s="25"/>
      <c r="S135" s="25"/>
      <c r="T135" s="25"/>
      <c r="U135" s="3" t="str">
        <f t="shared" si="16"/>
        <v>2YO</v>
      </c>
      <c r="V135" s="3" t="str">
        <f t="shared" si="14"/>
        <v>F</v>
      </c>
      <c r="W135" t="b">
        <f>VLOOKUP(J135,lists!$B$2:$C$3,2,FALSE)</f>
        <v>1</v>
      </c>
      <c r="X135" t="b">
        <f>VLOOKUP(U135,lists!$B:$C,2,FALSE)</f>
        <v>1</v>
      </c>
      <c r="Y135" t="b">
        <f>IF(AND(H135&gt;=FLAT!$L$1,'Raw - F'!H135&lt;=FLAT!$L$2),TRUE,FALSE)</f>
        <v>1</v>
      </c>
      <c r="Z135" t="b">
        <f>VLOOKUP(V135,lists!$B$7:$C$8,2,FALSE)</f>
        <v>1</v>
      </c>
      <c r="AA135" t="b">
        <f>VLOOKUP(IF(K135="","Open",SUBSTITUTE(K135,"/Nov","")),lists!$B$27:$D$29,2,FALSE)</f>
        <v>1</v>
      </c>
      <c r="AB135" t="b">
        <f>VLOOKUP(I135,lists!B:C,2,FALSE)</f>
        <v>1</v>
      </c>
      <c r="AC135" t="b">
        <f>VLOOKUP(E135,lists!$B$23:$D$25,2,FALSE)</f>
        <v>1</v>
      </c>
      <c r="AD135">
        <f t="shared" si="13"/>
        <v>1</v>
      </c>
      <c r="AP135" s="32">
        <v>43990</v>
      </c>
      <c r="AQ135" s="32" t="s">
        <v>208</v>
      </c>
      <c r="AR135" s="32" t="s">
        <v>48</v>
      </c>
      <c r="AS135" s="32" t="s">
        <v>30</v>
      </c>
      <c r="AT135" s="32" t="s">
        <v>51</v>
      </c>
      <c r="AU135" s="32">
        <v>7</v>
      </c>
      <c r="AV135" s="32">
        <v>6</v>
      </c>
      <c r="AW135" s="32" t="s">
        <v>32</v>
      </c>
      <c r="BA135" s="32" t="s">
        <v>43</v>
      </c>
      <c r="BB135" s="32" t="s">
        <v>34</v>
      </c>
      <c r="BC135" s="32">
        <v>46</v>
      </c>
      <c r="BD135" s="32">
        <v>65</v>
      </c>
      <c r="BG135" s="32" t="s">
        <v>43</v>
      </c>
      <c r="BH135" s="32" t="s">
        <v>34</v>
      </c>
      <c r="BI135" s="32" t="s">
        <v>297</v>
      </c>
    </row>
    <row r="136" spans="1:61" x14ac:dyDescent="0.35">
      <c r="A136" s="4">
        <f t="shared" si="12"/>
        <v>136</v>
      </c>
      <c r="B136" s="4">
        <f t="shared" si="15"/>
        <v>135</v>
      </c>
      <c r="C136" s="12">
        <v>44049</v>
      </c>
      <c r="D136" t="s">
        <v>199</v>
      </c>
      <c r="E136" s="5" t="s">
        <v>29</v>
      </c>
      <c r="F136" t="s">
        <v>366</v>
      </c>
      <c r="G136" t="s">
        <v>86</v>
      </c>
      <c r="H136" s="21">
        <f>VLOOKUP(G136,lists!Z:AA,2,FALSE)</f>
        <v>16</v>
      </c>
      <c r="I136">
        <v>4</v>
      </c>
      <c r="J136" t="s">
        <v>32</v>
      </c>
      <c r="N136" t="s">
        <v>864</v>
      </c>
      <c r="O136" t="s">
        <v>34</v>
      </c>
      <c r="P136"/>
      <c r="Q136" t="s">
        <v>308</v>
      </c>
      <c r="R136" s="25"/>
      <c r="S136" s="25"/>
      <c r="T136" s="25"/>
      <c r="U136" s="3" t="str">
        <f t="shared" si="16"/>
        <v>Other</v>
      </c>
      <c r="V136" s="3" t="str">
        <f t="shared" si="14"/>
        <v>A</v>
      </c>
      <c r="W136" t="b">
        <f>VLOOKUP(J136,lists!$B$2:$C$3,2,FALSE)</f>
        <v>1</v>
      </c>
      <c r="X136" t="b">
        <f>VLOOKUP(U136,lists!$B:$C,2,FALSE)</f>
        <v>1</v>
      </c>
      <c r="Y136" t="b">
        <f>IF(AND(H136&gt;=FLAT!$L$1,'Raw - F'!H136&lt;=FLAT!$L$2),TRUE,FALSE)</f>
        <v>1</v>
      </c>
      <c r="Z136" t="b">
        <f>VLOOKUP(V136,lists!$B$7:$C$8,2,FALSE)</f>
        <v>1</v>
      </c>
      <c r="AA136" t="b">
        <f>VLOOKUP(IF(K136="","Open",SUBSTITUTE(K136,"/Nov","")),lists!$B$27:$D$29,2,FALSE)</f>
        <v>1</v>
      </c>
      <c r="AB136" t="b">
        <f>VLOOKUP(I136,lists!B:C,2,FALSE)</f>
        <v>1</v>
      </c>
      <c r="AC136" t="b">
        <f>VLOOKUP(E136,lists!$B$23:$D$25,2,FALSE)</f>
        <v>1</v>
      </c>
      <c r="AD136">
        <f t="shared" si="13"/>
        <v>1</v>
      </c>
      <c r="AP136" s="32">
        <v>43990</v>
      </c>
      <c r="AQ136" s="32" t="s">
        <v>208</v>
      </c>
      <c r="AR136" s="32" t="s">
        <v>48</v>
      </c>
      <c r="AS136" s="32" t="s">
        <v>30</v>
      </c>
      <c r="AT136" s="32" t="s">
        <v>51</v>
      </c>
      <c r="AU136" s="32">
        <v>7</v>
      </c>
      <c r="AV136" s="32">
        <v>6</v>
      </c>
      <c r="AW136" s="32" t="s">
        <v>32</v>
      </c>
      <c r="BA136" s="32" t="s">
        <v>33</v>
      </c>
      <c r="BB136" s="32" t="s">
        <v>34</v>
      </c>
      <c r="BC136" s="32">
        <v>46</v>
      </c>
      <c r="BD136" s="32">
        <v>63</v>
      </c>
      <c r="BG136" s="32" t="s">
        <v>81</v>
      </c>
      <c r="BH136" s="32" t="s">
        <v>34</v>
      </c>
      <c r="BI136" s="32" t="s">
        <v>306</v>
      </c>
    </row>
    <row r="137" spans="1:61" x14ac:dyDescent="0.35">
      <c r="A137" s="4">
        <f t="shared" si="12"/>
        <v>137</v>
      </c>
      <c r="B137" s="4">
        <f t="shared" si="15"/>
        <v>136</v>
      </c>
      <c r="C137" s="12">
        <v>44049</v>
      </c>
      <c r="D137" t="s">
        <v>199</v>
      </c>
      <c r="E137" s="5" t="s">
        <v>29</v>
      </c>
      <c r="F137" t="s">
        <v>351</v>
      </c>
      <c r="G137" t="s">
        <v>329</v>
      </c>
      <c r="H137" s="21">
        <f>VLOOKUP(G137,lists!Z:AA,2,FALSE)</f>
        <v>8</v>
      </c>
      <c r="I137">
        <v>5</v>
      </c>
      <c r="J137" t="s">
        <v>32</v>
      </c>
      <c r="N137" t="s">
        <v>861</v>
      </c>
      <c r="O137" t="s">
        <v>34</v>
      </c>
      <c r="P137"/>
      <c r="Q137" t="s">
        <v>303</v>
      </c>
      <c r="R137" s="24"/>
      <c r="S137" s="24"/>
      <c r="T137" s="24"/>
      <c r="U137" s="3" t="str">
        <f t="shared" si="16"/>
        <v>2YO</v>
      </c>
      <c r="V137" s="3" t="str">
        <f t="shared" si="14"/>
        <v>A</v>
      </c>
      <c r="W137" t="b">
        <f>VLOOKUP(J137,lists!$B$2:$C$3,2,FALSE)</f>
        <v>1</v>
      </c>
      <c r="X137" t="b">
        <f>VLOOKUP(U137,lists!$B:$C,2,FALSE)</f>
        <v>1</v>
      </c>
      <c r="Y137" t="b">
        <f>IF(AND(H137&gt;=FLAT!$L$1,'Raw - F'!H137&lt;=FLAT!$L$2),TRUE,FALSE)</f>
        <v>1</v>
      </c>
      <c r="Z137" t="b">
        <f>VLOOKUP(V137,lists!$B$7:$C$8,2,FALSE)</f>
        <v>1</v>
      </c>
      <c r="AA137" t="b">
        <f>VLOOKUP(IF(K137="","Open",SUBSTITUTE(K137,"/Nov","")),lists!$B$27:$D$29,2,FALSE)</f>
        <v>1</v>
      </c>
      <c r="AB137" t="b">
        <f>VLOOKUP(I137,lists!B:C,2,FALSE)</f>
        <v>1</v>
      </c>
      <c r="AC137" t="b">
        <f>VLOOKUP(E137,lists!$B$23:$D$25,2,FALSE)</f>
        <v>1</v>
      </c>
      <c r="AD137">
        <f t="shared" si="13"/>
        <v>1</v>
      </c>
      <c r="AP137" s="32">
        <v>43990</v>
      </c>
      <c r="AQ137" s="32" t="s">
        <v>208</v>
      </c>
      <c r="AR137" s="32" t="s">
        <v>48</v>
      </c>
      <c r="AS137" s="32" t="s">
        <v>30</v>
      </c>
      <c r="AT137" s="32" t="s">
        <v>36</v>
      </c>
      <c r="AU137" s="32">
        <v>8</v>
      </c>
      <c r="AV137" s="32">
        <v>6</v>
      </c>
      <c r="AW137" s="32" t="s">
        <v>32</v>
      </c>
      <c r="BA137" s="32" t="s">
        <v>33</v>
      </c>
      <c r="BB137" s="32" t="s">
        <v>34</v>
      </c>
      <c r="BC137" s="32">
        <v>46</v>
      </c>
      <c r="BD137" s="32">
        <v>62</v>
      </c>
      <c r="BG137" s="32" t="s">
        <v>81</v>
      </c>
      <c r="BH137" s="32" t="s">
        <v>34</v>
      </c>
      <c r="BI137" s="32" t="s">
        <v>307</v>
      </c>
    </row>
    <row r="138" spans="1:61" x14ac:dyDescent="0.35">
      <c r="A138" s="4">
        <f t="shared" si="12"/>
        <v>138</v>
      </c>
      <c r="B138" s="4">
        <f t="shared" si="15"/>
        <v>137</v>
      </c>
      <c r="C138" s="12">
        <v>44050</v>
      </c>
      <c r="D138" t="s">
        <v>140</v>
      </c>
      <c r="E138" s="5" t="s">
        <v>29</v>
      </c>
      <c r="F138" t="s">
        <v>382</v>
      </c>
      <c r="G138" t="s">
        <v>328</v>
      </c>
      <c r="H138" s="21">
        <f>VLOOKUP(G138,lists!Z:AA,2,FALSE)</f>
        <v>6</v>
      </c>
      <c r="I138">
        <v>6</v>
      </c>
      <c r="J138" t="s">
        <v>32</v>
      </c>
      <c r="N138" t="s">
        <v>864</v>
      </c>
      <c r="O138" t="s">
        <v>34</v>
      </c>
      <c r="P138"/>
      <c r="Q138" t="s">
        <v>870</v>
      </c>
      <c r="R138" s="24"/>
      <c r="S138" s="24"/>
      <c r="T138" s="24"/>
      <c r="U138" s="3" t="str">
        <f t="shared" si="16"/>
        <v>Other</v>
      </c>
      <c r="V138" s="3" t="str">
        <f t="shared" si="14"/>
        <v>A</v>
      </c>
      <c r="W138" t="b">
        <f>VLOOKUP(J138,lists!$B$2:$C$3,2,FALSE)</f>
        <v>1</v>
      </c>
      <c r="X138" t="b">
        <f>VLOOKUP(U138,lists!$B:$C,2,FALSE)</f>
        <v>1</v>
      </c>
      <c r="Y138" t="b">
        <f>IF(AND(H138&gt;=FLAT!$L$1,'Raw - F'!H138&lt;=FLAT!$L$2),TRUE,FALSE)</f>
        <v>1</v>
      </c>
      <c r="Z138" t="b">
        <f>VLOOKUP(V138,lists!$B$7:$C$8,2,FALSE)</f>
        <v>1</v>
      </c>
      <c r="AA138" t="b">
        <f>VLOOKUP(IF(K138="","Open",SUBSTITUTE(K138,"/Nov","")),lists!$B$27:$D$29,2,FALSE)</f>
        <v>1</v>
      </c>
      <c r="AB138" t="b">
        <f>VLOOKUP(I138,lists!B:C,2,FALSE)</f>
        <v>1</v>
      </c>
      <c r="AC138" t="b">
        <f>VLOOKUP(E138,lists!$B$23:$D$25,2,FALSE)</f>
        <v>1</v>
      </c>
      <c r="AD138">
        <f t="shared" si="13"/>
        <v>1</v>
      </c>
      <c r="AP138" s="32">
        <v>43990</v>
      </c>
      <c r="AQ138" s="32" t="s">
        <v>130</v>
      </c>
      <c r="AR138" s="32" t="s">
        <v>29</v>
      </c>
      <c r="AS138" s="32" t="s">
        <v>30</v>
      </c>
      <c r="AT138" s="32" t="s">
        <v>61</v>
      </c>
      <c r="AU138" s="32">
        <v>16</v>
      </c>
      <c r="AV138" s="32">
        <v>2</v>
      </c>
      <c r="AW138" s="32" t="s">
        <v>32</v>
      </c>
      <c r="BA138" s="32" t="s">
        <v>33</v>
      </c>
      <c r="BB138" s="32" t="s">
        <v>34</v>
      </c>
      <c r="BC138" s="32">
        <v>86</v>
      </c>
      <c r="BD138" s="32">
        <v>105</v>
      </c>
      <c r="BG138" s="32" t="s">
        <v>81</v>
      </c>
      <c r="BH138" s="32" t="s">
        <v>34</v>
      </c>
      <c r="BI138" s="32" t="s">
        <v>301</v>
      </c>
    </row>
    <row r="139" spans="1:61" x14ac:dyDescent="0.35">
      <c r="A139" s="4">
        <f t="shared" si="12"/>
        <v>139</v>
      </c>
      <c r="B139" s="4">
        <f t="shared" si="15"/>
        <v>138</v>
      </c>
      <c r="C139" s="12">
        <v>44050</v>
      </c>
      <c r="D139" t="s">
        <v>140</v>
      </c>
      <c r="E139" s="5" t="s">
        <v>29</v>
      </c>
      <c r="F139" t="s">
        <v>383</v>
      </c>
      <c r="G139" t="s">
        <v>327</v>
      </c>
      <c r="H139" s="21">
        <f>VLOOKUP(G139,lists!Z:AA,2,FALSE)</f>
        <v>5</v>
      </c>
      <c r="I139">
        <v>5</v>
      </c>
      <c r="J139" t="s">
        <v>32</v>
      </c>
      <c r="N139" t="s">
        <v>862</v>
      </c>
      <c r="O139" t="s">
        <v>34</v>
      </c>
      <c r="P139"/>
      <c r="Q139" t="s">
        <v>303</v>
      </c>
      <c r="R139" s="25"/>
      <c r="S139" s="25"/>
      <c r="T139" s="25"/>
      <c r="U139" s="3" t="str">
        <f t="shared" si="16"/>
        <v>Other</v>
      </c>
      <c r="V139" s="3" t="str">
        <f t="shared" si="14"/>
        <v>A</v>
      </c>
      <c r="W139" t="b">
        <f>VLOOKUP(J139,lists!$B$2:$C$3,2,FALSE)</f>
        <v>1</v>
      </c>
      <c r="X139" t="b">
        <f>VLOOKUP(U139,lists!$B:$C,2,FALSE)</f>
        <v>1</v>
      </c>
      <c r="Y139" t="b">
        <f>IF(AND(H139&gt;=FLAT!$L$1,'Raw - F'!H139&lt;=FLAT!$L$2),TRUE,FALSE)</f>
        <v>1</v>
      </c>
      <c r="Z139" t="b">
        <f>VLOOKUP(V139,lists!$B$7:$C$8,2,FALSE)</f>
        <v>1</v>
      </c>
      <c r="AA139" t="b">
        <f>VLOOKUP(IF(K139="","Open",SUBSTITUTE(K139,"/Nov","")),lists!$B$27:$D$29,2,FALSE)</f>
        <v>1</v>
      </c>
      <c r="AB139" t="b">
        <f>VLOOKUP(I139,lists!B:C,2,FALSE)</f>
        <v>1</v>
      </c>
      <c r="AC139" t="b">
        <f>VLOOKUP(E139,lists!$B$23:$D$25,2,FALSE)</f>
        <v>1</v>
      </c>
      <c r="AD139">
        <f t="shared" si="13"/>
        <v>1</v>
      </c>
      <c r="AP139" s="32">
        <v>43990</v>
      </c>
      <c r="AQ139" s="32" t="s">
        <v>130</v>
      </c>
      <c r="AR139" s="32" t="s">
        <v>29</v>
      </c>
      <c r="AS139" s="32" t="s">
        <v>30</v>
      </c>
      <c r="AT139" s="32" t="s">
        <v>39</v>
      </c>
      <c r="AU139" s="32">
        <v>5</v>
      </c>
      <c r="AV139" s="32">
        <v>4</v>
      </c>
      <c r="AW139" s="32" t="s">
        <v>32</v>
      </c>
      <c r="BA139" s="32" t="s">
        <v>43</v>
      </c>
      <c r="BB139" s="32" t="s">
        <v>34</v>
      </c>
      <c r="BC139" s="32">
        <v>66</v>
      </c>
      <c r="BD139" s="32">
        <v>85</v>
      </c>
      <c r="BG139" s="32" t="s">
        <v>43</v>
      </c>
      <c r="BH139" s="32" t="s">
        <v>34</v>
      </c>
      <c r="BI139" s="32" t="s">
        <v>293</v>
      </c>
    </row>
    <row r="140" spans="1:61" x14ac:dyDescent="0.35">
      <c r="A140" s="4">
        <f t="shared" si="12"/>
        <v>140</v>
      </c>
      <c r="B140" s="4">
        <f t="shared" si="15"/>
        <v>139</v>
      </c>
      <c r="C140" s="12">
        <v>44050</v>
      </c>
      <c r="D140" t="s">
        <v>140</v>
      </c>
      <c r="E140" s="5" t="s">
        <v>29</v>
      </c>
      <c r="F140" t="s">
        <v>384</v>
      </c>
      <c r="G140" t="s">
        <v>328</v>
      </c>
      <c r="H140" s="21">
        <f>VLOOKUP(G140,lists!Z:AA,2,FALSE)</f>
        <v>6</v>
      </c>
      <c r="I140">
        <v>6</v>
      </c>
      <c r="J140" t="s">
        <v>32</v>
      </c>
      <c r="N140" t="s">
        <v>861</v>
      </c>
      <c r="O140" t="s">
        <v>34</v>
      </c>
      <c r="P140"/>
      <c r="Q140" t="s">
        <v>321</v>
      </c>
      <c r="R140" s="25"/>
      <c r="S140" s="25"/>
      <c r="T140" s="25"/>
      <c r="U140" s="3" t="str">
        <f t="shared" si="16"/>
        <v>2YO</v>
      </c>
      <c r="V140" s="3" t="str">
        <f t="shared" si="14"/>
        <v>A</v>
      </c>
      <c r="W140" t="b">
        <f>VLOOKUP(J140,lists!$B$2:$C$3,2,FALSE)</f>
        <v>1</v>
      </c>
      <c r="X140" t="b">
        <f>VLOOKUP(U140,lists!$B:$C,2,FALSE)</f>
        <v>1</v>
      </c>
      <c r="Y140" t="b">
        <f>IF(AND(H140&gt;=FLAT!$L$1,'Raw - F'!H140&lt;=FLAT!$L$2),TRUE,FALSE)</f>
        <v>1</v>
      </c>
      <c r="Z140" t="b">
        <f>VLOOKUP(V140,lists!$B$7:$C$8,2,FALSE)</f>
        <v>1</v>
      </c>
      <c r="AA140" t="b">
        <f>VLOOKUP(IF(K140="","Open",SUBSTITUTE(K140,"/Nov","")),lists!$B$27:$D$29,2,FALSE)</f>
        <v>1</v>
      </c>
      <c r="AB140" t="b">
        <f>VLOOKUP(I140,lists!B:C,2,FALSE)</f>
        <v>1</v>
      </c>
      <c r="AC140" t="b">
        <f>VLOOKUP(E140,lists!$B$23:$D$25,2,FALSE)</f>
        <v>1</v>
      </c>
      <c r="AD140">
        <f t="shared" si="13"/>
        <v>1</v>
      </c>
      <c r="AP140" s="32">
        <v>43990</v>
      </c>
      <c r="AQ140" s="32" t="s">
        <v>130</v>
      </c>
      <c r="AR140" s="32" t="s">
        <v>29</v>
      </c>
      <c r="AS140" s="32" t="s">
        <v>30</v>
      </c>
      <c r="AT140" s="32" t="s">
        <v>37</v>
      </c>
      <c r="AU140" s="32">
        <v>6</v>
      </c>
      <c r="AV140" s="32">
        <v>4</v>
      </c>
      <c r="AW140" s="32" t="s">
        <v>32</v>
      </c>
      <c r="BA140" s="32" t="s">
        <v>43</v>
      </c>
      <c r="BB140" s="32" t="s">
        <v>34</v>
      </c>
      <c r="BC140" s="32">
        <v>61</v>
      </c>
      <c r="BD140" s="32">
        <v>80</v>
      </c>
      <c r="BG140" s="32" t="s">
        <v>43</v>
      </c>
      <c r="BH140" s="32" t="s">
        <v>34</v>
      </c>
      <c r="BI140" s="32" t="s">
        <v>308</v>
      </c>
    </row>
    <row r="141" spans="1:61" x14ac:dyDescent="0.35">
      <c r="A141" s="4">
        <f t="shared" si="12"/>
        <v>141</v>
      </c>
      <c r="B141" s="4">
        <f t="shared" si="15"/>
        <v>140</v>
      </c>
      <c r="C141" s="12">
        <v>44050</v>
      </c>
      <c r="D141" t="s">
        <v>140</v>
      </c>
      <c r="E141" s="5" t="s">
        <v>29</v>
      </c>
      <c r="F141" t="s">
        <v>385</v>
      </c>
      <c r="G141" t="s">
        <v>328</v>
      </c>
      <c r="H141" s="21">
        <f>VLOOKUP(G141,lists!Z:AA,2,FALSE)</f>
        <v>6</v>
      </c>
      <c r="I141">
        <v>6</v>
      </c>
      <c r="J141" t="s">
        <v>32</v>
      </c>
      <c r="N141" t="s">
        <v>863</v>
      </c>
      <c r="O141" t="s">
        <v>34</v>
      </c>
      <c r="P141"/>
      <c r="Q141" t="s">
        <v>321</v>
      </c>
      <c r="R141" s="25"/>
      <c r="S141" s="25"/>
      <c r="T141" s="25"/>
      <c r="U141" s="3" t="str">
        <f t="shared" si="16"/>
        <v>3YO</v>
      </c>
      <c r="V141" s="3" t="str">
        <f t="shared" si="14"/>
        <v>A</v>
      </c>
      <c r="W141" t="b">
        <f>VLOOKUP(J141,lists!$B$2:$C$3,2,FALSE)</f>
        <v>1</v>
      </c>
      <c r="X141" t="b">
        <f>VLOOKUP(U141,lists!$B:$C,2,FALSE)</f>
        <v>1</v>
      </c>
      <c r="Y141" t="b">
        <f>IF(AND(H141&gt;=FLAT!$L$1,'Raw - F'!H141&lt;=FLAT!$L$2),TRUE,FALSE)</f>
        <v>1</v>
      </c>
      <c r="Z141" t="b">
        <f>VLOOKUP(V141,lists!$B$7:$C$8,2,FALSE)</f>
        <v>1</v>
      </c>
      <c r="AA141" t="b">
        <f>VLOOKUP(IF(K141="","Open",SUBSTITUTE(K141,"/Nov","")),lists!$B$27:$D$29,2,FALSE)</f>
        <v>1</v>
      </c>
      <c r="AB141" t="b">
        <f>VLOOKUP(I141,lists!B:C,2,FALSE)</f>
        <v>1</v>
      </c>
      <c r="AC141" t="b">
        <f>VLOOKUP(E141,lists!$B$23:$D$25,2,FALSE)</f>
        <v>1</v>
      </c>
      <c r="AD141">
        <f t="shared" si="13"/>
        <v>1</v>
      </c>
      <c r="AP141" s="32">
        <v>43990</v>
      </c>
      <c r="AQ141" s="32" t="s">
        <v>130</v>
      </c>
      <c r="AR141" s="32" t="s">
        <v>29</v>
      </c>
      <c r="AS141" s="32" t="s">
        <v>30</v>
      </c>
      <c r="AT141" s="32" t="s">
        <v>51</v>
      </c>
      <c r="AU141" s="32">
        <v>7</v>
      </c>
      <c r="AV141" s="32">
        <v>4</v>
      </c>
      <c r="AW141" s="32" t="s">
        <v>32</v>
      </c>
      <c r="BA141" s="32" t="s">
        <v>33</v>
      </c>
      <c r="BB141" s="32" t="s">
        <v>34</v>
      </c>
      <c r="BC141" s="32">
        <v>59</v>
      </c>
      <c r="BD141" s="32">
        <v>78</v>
      </c>
      <c r="BG141" s="32" t="s">
        <v>81</v>
      </c>
      <c r="BH141" s="32" t="s">
        <v>34</v>
      </c>
      <c r="BI141" s="32" t="s">
        <v>294</v>
      </c>
    </row>
    <row r="142" spans="1:61" x14ac:dyDescent="0.35">
      <c r="A142" s="4">
        <f t="shared" si="12"/>
        <v>142</v>
      </c>
      <c r="B142" s="4">
        <f t="shared" si="15"/>
        <v>141</v>
      </c>
      <c r="C142" s="12">
        <v>44050</v>
      </c>
      <c r="D142" t="s">
        <v>140</v>
      </c>
      <c r="E142" s="5" t="s">
        <v>29</v>
      </c>
      <c r="F142" t="s">
        <v>386</v>
      </c>
      <c r="G142" t="s">
        <v>331</v>
      </c>
      <c r="H142" s="21">
        <f>VLOOKUP(G142,lists!Z:AA,2,FALSE)</f>
        <v>9</v>
      </c>
      <c r="I142">
        <v>5</v>
      </c>
      <c r="J142" t="s">
        <v>40</v>
      </c>
      <c r="K142" t="s">
        <v>41</v>
      </c>
      <c r="N142" t="s">
        <v>862</v>
      </c>
      <c r="O142" t="s">
        <v>34</v>
      </c>
      <c r="P142"/>
      <c r="Q142">
        <v>0</v>
      </c>
      <c r="R142" s="25"/>
      <c r="S142" s="25"/>
      <c r="T142" s="25"/>
      <c r="U142" s="3" t="str">
        <f t="shared" si="16"/>
        <v>Other</v>
      </c>
      <c r="V142" s="3" t="str">
        <f t="shared" si="14"/>
        <v>A</v>
      </c>
      <c r="W142" t="b">
        <f>VLOOKUP(J142,lists!$B$2:$C$3,2,FALSE)</f>
        <v>1</v>
      </c>
      <c r="X142" t="b">
        <f>VLOOKUP(U142,lists!$B:$C,2,FALSE)</f>
        <v>1</v>
      </c>
      <c r="Y142" t="b">
        <f>IF(AND(H142&gt;=FLAT!$L$1,'Raw - F'!H142&lt;=FLAT!$L$2),TRUE,FALSE)</f>
        <v>1</v>
      </c>
      <c r="Z142" t="b">
        <f>VLOOKUP(V142,lists!$B$7:$C$8,2,FALSE)</f>
        <v>1</v>
      </c>
      <c r="AA142" t="b">
        <f>VLOOKUP(IF(K142="","Open",SUBSTITUTE(K142,"/Nov","")),lists!$B$27:$D$29,2,FALSE)</f>
        <v>1</v>
      </c>
      <c r="AB142" t="b">
        <f>VLOOKUP(I142,lists!B:C,2,FALSE)</f>
        <v>1</v>
      </c>
      <c r="AC142" t="b">
        <f>VLOOKUP(E142,lists!$B$23:$D$25,2,FALSE)</f>
        <v>1</v>
      </c>
      <c r="AD142">
        <f t="shared" si="13"/>
        <v>1</v>
      </c>
      <c r="AP142" s="32">
        <v>43990</v>
      </c>
      <c r="AQ142" s="32" t="s">
        <v>130</v>
      </c>
      <c r="AR142" s="32" t="s">
        <v>29</v>
      </c>
      <c r="AS142" s="32" t="s">
        <v>30</v>
      </c>
      <c r="AT142" s="32" t="s">
        <v>36</v>
      </c>
      <c r="AU142" s="32">
        <v>8</v>
      </c>
      <c r="AV142" s="32">
        <v>4</v>
      </c>
      <c r="AW142" s="32" t="s">
        <v>32</v>
      </c>
      <c r="BA142" s="32" t="s">
        <v>43</v>
      </c>
      <c r="BB142" s="32" t="s">
        <v>34</v>
      </c>
      <c r="BC142" s="32">
        <v>66</v>
      </c>
      <c r="BD142" s="32">
        <v>85</v>
      </c>
      <c r="BG142" s="32" t="s">
        <v>43</v>
      </c>
      <c r="BH142" s="32" t="s">
        <v>34</v>
      </c>
      <c r="BI142" s="32" t="s">
        <v>293</v>
      </c>
    </row>
    <row r="143" spans="1:61" x14ac:dyDescent="0.35">
      <c r="A143" s="4">
        <f t="shared" si="12"/>
        <v>143</v>
      </c>
      <c r="B143" s="4">
        <f t="shared" si="15"/>
        <v>142</v>
      </c>
      <c r="C143" s="12">
        <v>44050</v>
      </c>
      <c r="D143" t="s">
        <v>140</v>
      </c>
      <c r="E143" s="5" t="s">
        <v>29</v>
      </c>
      <c r="F143" t="s">
        <v>387</v>
      </c>
      <c r="G143" t="s">
        <v>329</v>
      </c>
      <c r="H143" s="21">
        <f>VLOOKUP(G143,lists!Z:AA,2,FALSE)</f>
        <v>8</v>
      </c>
      <c r="I143">
        <v>6</v>
      </c>
      <c r="J143" t="s">
        <v>40</v>
      </c>
      <c r="N143" t="s">
        <v>862</v>
      </c>
      <c r="O143" t="s">
        <v>34</v>
      </c>
      <c r="P143"/>
      <c r="Q143" t="s">
        <v>871</v>
      </c>
      <c r="R143" s="24"/>
      <c r="S143" s="24"/>
      <c r="T143" s="24"/>
      <c r="U143" s="3" t="str">
        <f t="shared" si="16"/>
        <v>Other</v>
      </c>
      <c r="V143" s="3" t="str">
        <f t="shared" si="14"/>
        <v>A</v>
      </c>
      <c r="W143" t="b">
        <f>VLOOKUP(J143,lists!$B$2:$C$3,2,FALSE)</f>
        <v>1</v>
      </c>
      <c r="X143" t="b">
        <f>VLOOKUP(U143,lists!$B:$C,2,FALSE)</f>
        <v>1</v>
      </c>
      <c r="Y143" t="b">
        <f>IF(AND(H143&gt;=FLAT!$L$1,'Raw - F'!H143&lt;=FLAT!$L$2),TRUE,FALSE)</f>
        <v>1</v>
      </c>
      <c r="Z143" t="b">
        <f>VLOOKUP(V143,lists!$B$7:$C$8,2,FALSE)</f>
        <v>1</v>
      </c>
      <c r="AA143" t="b">
        <f>VLOOKUP(IF(K143="","Open",SUBSTITUTE(K143,"/Nov","")),lists!$B$27:$D$29,2,FALSE)</f>
        <v>1</v>
      </c>
      <c r="AB143" t="b">
        <f>VLOOKUP(I143,lists!B:C,2,FALSE)</f>
        <v>1</v>
      </c>
      <c r="AC143" t="b">
        <f>VLOOKUP(E143,lists!$B$23:$D$25,2,FALSE)</f>
        <v>1</v>
      </c>
      <c r="AD143">
        <f t="shared" si="13"/>
        <v>1</v>
      </c>
      <c r="AP143" s="32">
        <v>43990</v>
      </c>
      <c r="AQ143" s="32" t="s">
        <v>130</v>
      </c>
      <c r="AR143" s="32" t="s">
        <v>29</v>
      </c>
      <c r="AS143" s="32" t="s">
        <v>53</v>
      </c>
      <c r="AT143" s="32" t="s">
        <v>37</v>
      </c>
      <c r="AU143" s="32">
        <v>6</v>
      </c>
      <c r="AV143" s="32">
        <v>5</v>
      </c>
      <c r="AW143" s="32" t="s">
        <v>40</v>
      </c>
      <c r="AX143" s="32" t="s">
        <v>50</v>
      </c>
      <c r="BA143" s="32" t="s">
        <v>42</v>
      </c>
      <c r="BB143" s="32" t="s">
        <v>34</v>
      </c>
      <c r="BC143" s="32">
        <v>0</v>
      </c>
      <c r="BD143" s="32">
        <v>0</v>
      </c>
      <c r="BG143" s="32" t="s">
        <v>42</v>
      </c>
      <c r="BH143" s="32" t="s">
        <v>34</v>
      </c>
      <c r="BI143" s="32" t="s">
        <v>91</v>
      </c>
    </row>
    <row r="144" spans="1:61" x14ac:dyDescent="0.35">
      <c r="A144" s="4">
        <f t="shared" si="12"/>
        <v>144</v>
      </c>
      <c r="B144" s="4">
        <f t="shared" si="15"/>
        <v>143</v>
      </c>
      <c r="C144" s="12">
        <v>44050</v>
      </c>
      <c r="D144" t="s">
        <v>140</v>
      </c>
      <c r="E144" s="5" t="s">
        <v>29</v>
      </c>
      <c r="F144" t="s">
        <v>388</v>
      </c>
      <c r="G144" t="s">
        <v>335</v>
      </c>
      <c r="H144" s="21">
        <f>VLOOKUP(G144,lists!Z:AA,2,FALSE)</f>
        <v>13</v>
      </c>
      <c r="I144">
        <v>6</v>
      </c>
      <c r="J144" t="s">
        <v>32</v>
      </c>
      <c r="N144" t="s">
        <v>862</v>
      </c>
      <c r="O144" t="s">
        <v>34</v>
      </c>
      <c r="P144"/>
      <c r="Q144" t="s">
        <v>297</v>
      </c>
      <c r="R144" s="25"/>
      <c r="S144" s="25"/>
      <c r="T144" s="25"/>
      <c r="U144" s="3" t="str">
        <f t="shared" si="16"/>
        <v>Other</v>
      </c>
      <c r="V144" s="3" t="str">
        <f t="shared" si="14"/>
        <v>A</v>
      </c>
      <c r="W144" t="b">
        <f>VLOOKUP(J144,lists!$B$2:$C$3,2,FALSE)</f>
        <v>1</v>
      </c>
      <c r="X144" t="b">
        <f>VLOOKUP(U144,lists!$B:$C,2,FALSE)</f>
        <v>1</v>
      </c>
      <c r="Y144" t="b">
        <f>IF(AND(H144&gt;=FLAT!$L$1,'Raw - F'!H144&lt;=FLAT!$L$2),TRUE,FALSE)</f>
        <v>1</v>
      </c>
      <c r="Z144" t="b">
        <f>VLOOKUP(V144,lists!$B$7:$C$8,2,FALSE)</f>
        <v>1</v>
      </c>
      <c r="AA144" t="b">
        <f>VLOOKUP(IF(K144="","Open",SUBSTITUTE(K144,"/Nov","")),lists!$B$27:$D$29,2,FALSE)</f>
        <v>1</v>
      </c>
      <c r="AB144" t="b">
        <f>VLOOKUP(I144,lists!B:C,2,FALSE)</f>
        <v>1</v>
      </c>
      <c r="AC144" t="b">
        <f>VLOOKUP(E144,lists!$B$23:$D$25,2,FALSE)</f>
        <v>1</v>
      </c>
      <c r="AD144">
        <f t="shared" si="13"/>
        <v>1</v>
      </c>
      <c r="AP144" s="32">
        <v>43990</v>
      </c>
      <c r="AQ144" s="32" t="s">
        <v>130</v>
      </c>
      <c r="AR144" s="32" t="s">
        <v>29</v>
      </c>
      <c r="AS144" s="32" t="s">
        <v>30</v>
      </c>
      <c r="AT144" s="32" t="s">
        <v>45</v>
      </c>
      <c r="AU144" s="32">
        <v>10</v>
      </c>
      <c r="AV144" s="32">
        <v>5</v>
      </c>
      <c r="AW144" s="32" t="s">
        <v>32</v>
      </c>
      <c r="BA144" s="32" t="s">
        <v>43</v>
      </c>
      <c r="BB144" s="32" t="s">
        <v>34</v>
      </c>
      <c r="BC144" s="32">
        <v>56</v>
      </c>
      <c r="BD144" s="32">
        <v>75</v>
      </c>
      <c r="BG144" s="32" t="s">
        <v>43</v>
      </c>
      <c r="BH144" s="32" t="s">
        <v>34</v>
      </c>
      <c r="BI144" s="32" t="s">
        <v>296</v>
      </c>
    </row>
    <row r="145" spans="1:61" x14ac:dyDescent="0.35">
      <c r="A145" s="4">
        <f t="shared" si="12"/>
        <v>145</v>
      </c>
      <c r="B145" s="4">
        <f t="shared" si="15"/>
        <v>144</v>
      </c>
      <c r="C145" s="12">
        <v>44050</v>
      </c>
      <c r="D145" t="s">
        <v>140</v>
      </c>
      <c r="E145" s="5" t="s">
        <v>29</v>
      </c>
      <c r="F145" t="s">
        <v>403</v>
      </c>
      <c r="G145" t="s">
        <v>329</v>
      </c>
      <c r="H145" s="21">
        <f>VLOOKUP(G145,lists!Z:AA,2,FALSE)</f>
        <v>8</v>
      </c>
      <c r="I145">
        <v>4</v>
      </c>
      <c r="J145" t="s">
        <v>32</v>
      </c>
      <c r="N145" t="s">
        <v>862</v>
      </c>
      <c r="O145" t="s">
        <v>34</v>
      </c>
      <c r="P145"/>
      <c r="Q145" t="s">
        <v>293</v>
      </c>
      <c r="R145" s="28"/>
      <c r="S145" s="28"/>
      <c r="T145" s="28"/>
      <c r="U145" s="3" t="str">
        <f t="shared" si="16"/>
        <v>Other</v>
      </c>
      <c r="V145" s="3" t="str">
        <f t="shared" si="14"/>
        <v>A</v>
      </c>
      <c r="W145" t="b">
        <f>VLOOKUP(J145,lists!$B$2:$C$3,2,FALSE)</f>
        <v>1</v>
      </c>
      <c r="X145" t="b">
        <f>VLOOKUP(U145,lists!$B:$C,2,FALSE)</f>
        <v>1</v>
      </c>
      <c r="Y145" t="b">
        <f>IF(AND(H145&gt;=FLAT!$L$1,'Raw - F'!H145&lt;=FLAT!$L$2),TRUE,FALSE)</f>
        <v>1</v>
      </c>
      <c r="Z145" t="b">
        <f>VLOOKUP(V145,lists!$B$7:$C$8,2,FALSE)</f>
        <v>1</v>
      </c>
      <c r="AA145" t="b">
        <f>VLOOKUP(IF(K145="","Open",SUBSTITUTE(K145,"/Nov","")),lists!$B$27:$D$29,2,FALSE)</f>
        <v>1</v>
      </c>
      <c r="AB145" t="b">
        <f>VLOOKUP(I145,lists!B:C,2,FALSE)</f>
        <v>1</v>
      </c>
      <c r="AC145" t="b">
        <f>VLOOKUP(E145,lists!$B$23:$D$25,2,FALSE)</f>
        <v>1</v>
      </c>
      <c r="AD145">
        <f t="shared" si="13"/>
        <v>1</v>
      </c>
      <c r="AP145" s="32">
        <v>43990</v>
      </c>
      <c r="AQ145" s="32" t="s">
        <v>130</v>
      </c>
      <c r="AR145" s="32" t="s">
        <v>29</v>
      </c>
      <c r="AS145" s="32" t="s">
        <v>30</v>
      </c>
      <c r="AT145" s="32" t="s">
        <v>31</v>
      </c>
      <c r="AU145" s="32">
        <v>12</v>
      </c>
      <c r="AV145" s="32">
        <v>5</v>
      </c>
      <c r="AW145" s="32" t="s">
        <v>32</v>
      </c>
      <c r="BA145" s="32" t="s">
        <v>43</v>
      </c>
      <c r="BB145" s="32" t="s">
        <v>34</v>
      </c>
      <c r="BC145" s="32">
        <v>56</v>
      </c>
      <c r="BD145" s="32">
        <v>75</v>
      </c>
      <c r="BG145" s="32" t="s">
        <v>43</v>
      </c>
      <c r="BH145" s="32" t="s">
        <v>34</v>
      </c>
      <c r="BI145" s="32" t="s">
        <v>296</v>
      </c>
    </row>
    <row r="146" spans="1:61" x14ac:dyDescent="0.35">
      <c r="A146" s="4">
        <f t="shared" si="12"/>
        <v>146</v>
      </c>
      <c r="B146" s="4">
        <f t="shared" si="15"/>
        <v>145</v>
      </c>
      <c r="C146" s="12">
        <v>44050</v>
      </c>
      <c r="D146" t="s">
        <v>142</v>
      </c>
      <c r="E146" s="5" t="s">
        <v>48</v>
      </c>
      <c r="F146" t="s">
        <v>482</v>
      </c>
      <c r="G146" t="s">
        <v>334</v>
      </c>
      <c r="H146" s="21">
        <f>VLOOKUP(G146,lists!Z:AA,2,FALSE)</f>
        <v>14</v>
      </c>
      <c r="I146">
        <v>3</v>
      </c>
      <c r="J146" t="s">
        <v>32</v>
      </c>
      <c r="N146" t="s">
        <v>863</v>
      </c>
      <c r="O146" t="s">
        <v>34</v>
      </c>
      <c r="P146"/>
      <c r="Q146" t="s">
        <v>292</v>
      </c>
      <c r="U146" s="3" t="str">
        <f t="shared" si="16"/>
        <v>3YO</v>
      </c>
      <c r="V146" s="3" t="str">
        <f t="shared" si="14"/>
        <v>A</v>
      </c>
      <c r="W146" t="b">
        <f>VLOOKUP(J146,lists!$B$2:$C$3,2,FALSE)</f>
        <v>1</v>
      </c>
      <c r="X146" t="b">
        <f>VLOOKUP(U146,lists!$B:$C,2,FALSE)</f>
        <v>1</v>
      </c>
      <c r="Y146" t="b">
        <f>IF(AND(H146&gt;=FLAT!$L$1,'Raw - F'!H146&lt;=FLAT!$L$2),TRUE,FALSE)</f>
        <v>1</v>
      </c>
      <c r="Z146" t="b">
        <f>VLOOKUP(V146,lists!$B$7:$C$8,2,FALSE)</f>
        <v>1</v>
      </c>
      <c r="AA146" t="b">
        <f>VLOOKUP(IF(K146="","Open",SUBSTITUTE(K146,"/Nov","")),lists!$B$27:$D$29,2,FALSE)</f>
        <v>1</v>
      </c>
      <c r="AB146" t="b">
        <f>VLOOKUP(I146,lists!B:C,2,FALSE)</f>
        <v>1</v>
      </c>
      <c r="AC146" t="b">
        <f>VLOOKUP(E146,lists!$B$23:$D$25,2,FALSE)</f>
        <v>1</v>
      </c>
      <c r="AD146">
        <f t="shared" si="13"/>
        <v>1</v>
      </c>
      <c r="AP146" s="32">
        <v>43990</v>
      </c>
      <c r="AQ146" s="32" t="s">
        <v>62</v>
      </c>
      <c r="AR146" s="32" t="s">
        <v>48</v>
      </c>
      <c r="AS146" s="32" t="s">
        <v>30</v>
      </c>
      <c r="AT146" s="32" t="s">
        <v>31</v>
      </c>
      <c r="AU146" s="32">
        <v>12</v>
      </c>
      <c r="AV146" s="32">
        <v>4</v>
      </c>
      <c r="AW146" s="32" t="s">
        <v>32</v>
      </c>
      <c r="BA146" s="32" t="s">
        <v>33</v>
      </c>
      <c r="BB146" s="32" t="s">
        <v>34</v>
      </c>
      <c r="BC146" s="32">
        <v>63</v>
      </c>
      <c r="BD146" s="32">
        <v>82</v>
      </c>
      <c r="BG146" s="32" t="s">
        <v>81</v>
      </c>
      <c r="BH146" s="32" t="s">
        <v>34</v>
      </c>
      <c r="BI146" s="32" t="s">
        <v>302</v>
      </c>
    </row>
    <row r="147" spans="1:61" x14ac:dyDescent="0.35">
      <c r="A147" s="4">
        <f t="shared" si="12"/>
        <v>147</v>
      </c>
      <c r="B147" s="4">
        <f t="shared" si="15"/>
        <v>146</v>
      </c>
      <c r="C147" s="12">
        <v>44050</v>
      </c>
      <c r="D147" t="s">
        <v>142</v>
      </c>
      <c r="E147" s="5" t="s">
        <v>48</v>
      </c>
      <c r="F147" t="s">
        <v>483</v>
      </c>
      <c r="G147" t="s">
        <v>327</v>
      </c>
      <c r="H147" s="21">
        <f>VLOOKUP(G147,lists!Z:AA,2,FALSE)</f>
        <v>5</v>
      </c>
      <c r="I147">
        <v>5</v>
      </c>
      <c r="J147" t="s">
        <v>40</v>
      </c>
      <c r="K147" t="s">
        <v>41</v>
      </c>
      <c r="N147" t="s">
        <v>861</v>
      </c>
      <c r="O147" t="s">
        <v>34</v>
      </c>
      <c r="P147"/>
      <c r="Q147">
        <v>0</v>
      </c>
      <c r="R147" s="24"/>
      <c r="S147" s="24"/>
      <c r="T147" s="24"/>
      <c r="U147" s="3" t="str">
        <f t="shared" si="16"/>
        <v>2YO</v>
      </c>
      <c r="V147" s="3" t="str">
        <f t="shared" si="14"/>
        <v>A</v>
      </c>
      <c r="W147" t="b">
        <f>VLOOKUP(J147,lists!$B$2:$C$3,2,FALSE)</f>
        <v>1</v>
      </c>
      <c r="X147" t="b">
        <f>VLOOKUP(U147,lists!$B:$C,2,FALSE)</f>
        <v>1</v>
      </c>
      <c r="Y147" t="b">
        <f>IF(AND(H147&gt;=FLAT!$L$1,'Raw - F'!H147&lt;=FLAT!$L$2),TRUE,FALSE)</f>
        <v>1</v>
      </c>
      <c r="Z147" t="b">
        <f>VLOOKUP(V147,lists!$B$7:$C$8,2,FALSE)</f>
        <v>1</v>
      </c>
      <c r="AA147" t="b">
        <f>VLOOKUP(IF(K147="","Open",SUBSTITUTE(K147,"/Nov","")),lists!$B$27:$D$29,2,FALSE)</f>
        <v>1</v>
      </c>
      <c r="AB147" t="b">
        <f>VLOOKUP(I147,lists!B:C,2,FALSE)</f>
        <v>1</v>
      </c>
      <c r="AC147" t="b">
        <f>VLOOKUP(E147,lists!$B$23:$D$25,2,FALSE)</f>
        <v>1</v>
      </c>
      <c r="AD147">
        <f t="shared" si="13"/>
        <v>1</v>
      </c>
      <c r="AP147" s="32">
        <v>43990</v>
      </c>
      <c r="AQ147" s="32" t="s">
        <v>62</v>
      </c>
      <c r="AR147" s="32" t="s">
        <v>48</v>
      </c>
      <c r="AS147" s="32" t="s">
        <v>49</v>
      </c>
      <c r="AT147" s="32" t="s">
        <v>39</v>
      </c>
      <c r="AU147" s="32">
        <v>5</v>
      </c>
      <c r="AV147" s="32">
        <v>5</v>
      </c>
      <c r="AW147" s="32" t="s">
        <v>40</v>
      </c>
      <c r="AX147" s="32" t="s">
        <v>50</v>
      </c>
      <c r="BA147" s="32" t="s">
        <v>46</v>
      </c>
      <c r="BB147" s="32" t="s">
        <v>34</v>
      </c>
      <c r="BC147" s="32">
        <v>0</v>
      </c>
      <c r="BD147" s="32">
        <v>0</v>
      </c>
      <c r="BG147" s="32" t="s">
        <v>81</v>
      </c>
      <c r="BH147" s="32" t="s">
        <v>34</v>
      </c>
      <c r="BI147" s="32" t="s">
        <v>91</v>
      </c>
    </row>
    <row r="148" spans="1:61" x14ac:dyDescent="0.35">
      <c r="A148" s="4">
        <f t="shared" si="12"/>
        <v>148</v>
      </c>
      <c r="B148" s="4">
        <f t="shared" si="15"/>
        <v>147</v>
      </c>
      <c r="C148" s="12">
        <v>44050</v>
      </c>
      <c r="D148" t="s">
        <v>142</v>
      </c>
      <c r="E148" s="5" t="s">
        <v>48</v>
      </c>
      <c r="F148" t="s">
        <v>484</v>
      </c>
      <c r="G148" t="s">
        <v>330</v>
      </c>
      <c r="H148" s="21">
        <f>VLOOKUP(G148,lists!Z:AA,2,FALSE)</f>
        <v>10</v>
      </c>
      <c r="I148">
        <v>3</v>
      </c>
      <c r="J148" t="s">
        <v>32</v>
      </c>
      <c r="N148" t="s">
        <v>863</v>
      </c>
      <c r="O148" t="s">
        <v>34</v>
      </c>
      <c r="P148"/>
      <c r="Q148" t="s">
        <v>304</v>
      </c>
      <c r="R148" s="24"/>
      <c r="S148" s="24"/>
      <c r="T148" s="24"/>
      <c r="U148" s="3" t="str">
        <f t="shared" si="16"/>
        <v>3YO</v>
      </c>
      <c r="V148" s="3" t="str">
        <f t="shared" si="14"/>
        <v>A</v>
      </c>
      <c r="W148" t="b">
        <f>VLOOKUP(J148,lists!$B$2:$C$3,2,FALSE)</f>
        <v>1</v>
      </c>
      <c r="X148" t="b">
        <f>VLOOKUP(U148,lists!$B:$C,2,FALSE)</f>
        <v>1</v>
      </c>
      <c r="Y148" t="b">
        <f>IF(AND(H148&gt;=FLAT!$L$1,'Raw - F'!H148&lt;=FLAT!$L$2),TRUE,FALSE)</f>
        <v>1</v>
      </c>
      <c r="Z148" t="b">
        <f>VLOOKUP(V148,lists!$B$7:$C$8,2,FALSE)</f>
        <v>1</v>
      </c>
      <c r="AA148" t="b">
        <f>VLOOKUP(IF(K148="","Open",SUBSTITUTE(K148,"/Nov","")),lists!$B$27:$D$29,2,FALSE)</f>
        <v>1</v>
      </c>
      <c r="AB148" t="b">
        <f>VLOOKUP(I148,lists!B:C,2,FALSE)</f>
        <v>1</v>
      </c>
      <c r="AC148" t="b">
        <f>VLOOKUP(E148,lists!$B$23:$D$25,2,FALSE)</f>
        <v>1</v>
      </c>
      <c r="AD148">
        <f t="shared" si="13"/>
        <v>1</v>
      </c>
      <c r="AP148" s="32">
        <v>43990</v>
      </c>
      <c r="AQ148" s="32" t="s">
        <v>62</v>
      </c>
      <c r="AR148" s="32" t="s">
        <v>48</v>
      </c>
      <c r="AS148" s="32" t="s">
        <v>30</v>
      </c>
      <c r="AT148" s="32" t="s">
        <v>39</v>
      </c>
      <c r="AU148" s="32">
        <v>5</v>
      </c>
      <c r="AV148" s="32">
        <v>5</v>
      </c>
      <c r="AW148" s="32" t="s">
        <v>32</v>
      </c>
      <c r="BA148" s="32" t="s">
        <v>33</v>
      </c>
      <c r="BB148" s="32" t="s">
        <v>34</v>
      </c>
      <c r="BC148" s="32">
        <v>53</v>
      </c>
      <c r="BD148" s="32">
        <v>72</v>
      </c>
      <c r="BG148" s="32" t="s">
        <v>81</v>
      </c>
      <c r="BH148" s="32" t="s">
        <v>34</v>
      </c>
      <c r="BI148" s="32" t="s">
        <v>298</v>
      </c>
    </row>
    <row r="149" spans="1:61" x14ac:dyDescent="0.35">
      <c r="A149" s="4">
        <f t="shared" si="12"/>
        <v>149</v>
      </c>
      <c r="B149" s="4">
        <f t="shared" si="15"/>
        <v>148</v>
      </c>
      <c r="C149" s="12">
        <v>44050</v>
      </c>
      <c r="D149" t="s">
        <v>142</v>
      </c>
      <c r="E149" s="5" t="s">
        <v>48</v>
      </c>
      <c r="F149" t="s">
        <v>485</v>
      </c>
      <c r="G149" t="s">
        <v>329</v>
      </c>
      <c r="H149" s="21">
        <f>VLOOKUP(G149,lists!Z:AA,2,FALSE)</f>
        <v>8</v>
      </c>
      <c r="I149">
        <v>5</v>
      </c>
      <c r="J149" t="s">
        <v>40</v>
      </c>
      <c r="K149" t="s">
        <v>41</v>
      </c>
      <c r="N149" t="s">
        <v>861</v>
      </c>
      <c r="O149" t="s">
        <v>34</v>
      </c>
      <c r="P149"/>
      <c r="Q149">
        <v>0</v>
      </c>
      <c r="R149" s="24"/>
      <c r="S149" s="24"/>
      <c r="T149" s="24"/>
      <c r="U149" s="3" t="str">
        <f t="shared" si="16"/>
        <v>2YO</v>
      </c>
      <c r="V149" s="3" t="str">
        <f t="shared" si="14"/>
        <v>A</v>
      </c>
      <c r="W149" t="b">
        <f>VLOOKUP(J149,lists!$B$2:$C$3,2,FALSE)</f>
        <v>1</v>
      </c>
      <c r="X149" t="b">
        <f>VLOOKUP(U149,lists!$B:$C,2,FALSE)</f>
        <v>1</v>
      </c>
      <c r="Y149" t="b">
        <f>IF(AND(H149&gt;=FLAT!$L$1,'Raw - F'!H149&lt;=FLAT!$L$2),TRUE,FALSE)</f>
        <v>1</v>
      </c>
      <c r="Z149" t="b">
        <f>VLOOKUP(V149,lists!$B$7:$C$8,2,FALSE)</f>
        <v>1</v>
      </c>
      <c r="AA149" t="b">
        <f>VLOOKUP(IF(K149="","Open",SUBSTITUTE(K149,"/Nov","")),lists!$B$27:$D$29,2,FALSE)</f>
        <v>1</v>
      </c>
      <c r="AB149" t="b">
        <f>VLOOKUP(I149,lists!B:C,2,FALSE)</f>
        <v>1</v>
      </c>
      <c r="AC149" t="b">
        <f>VLOOKUP(E149,lists!$B$23:$D$25,2,FALSE)</f>
        <v>1</v>
      </c>
      <c r="AD149">
        <f t="shared" ref="AD149:AD153" si="17">IF(AND(W149=TRUE,X149=TRUE,Y149=TRUE,Z149=TRUE,AA149=TRUE,AB149=TRUE,AC149=TRUE),1,0)</f>
        <v>1</v>
      </c>
      <c r="AP149" s="32">
        <v>43990</v>
      </c>
      <c r="AQ149" s="32" t="s">
        <v>62</v>
      </c>
      <c r="AR149" s="32" t="s">
        <v>48</v>
      </c>
      <c r="AS149" s="32" t="s">
        <v>44</v>
      </c>
      <c r="AT149" s="32" t="s">
        <v>51</v>
      </c>
      <c r="AU149" s="32">
        <v>7</v>
      </c>
      <c r="AV149" s="32">
        <v>5</v>
      </c>
      <c r="AW149" s="32" t="s">
        <v>40</v>
      </c>
      <c r="AX149" s="32" t="s">
        <v>41</v>
      </c>
      <c r="BA149" s="32" t="s">
        <v>43</v>
      </c>
      <c r="BB149" s="32" t="s">
        <v>34</v>
      </c>
      <c r="BC149" s="32">
        <v>0</v>
      </c>
      <c r="BD149" s="32">
        <v>0</v>
      </c>
      <c r="BG149" s="32" t="s">
        <v>43</v>
      </c>
      <c r="BH149" s="32" t="s">
        <v>34</v>
      </c>
      <c r="BI149" s="32" t="s">
        <v>91</v>
      </c>
    </row>
    <row r="150" spans="1:61" x14ac:dyDescent="0.35">
      <c r="A150" s="4">
        <f t="shared" si="12"/>
        <v>150</v>
      </c>
      <c r="B150" s="4">
        <f t="shared" si="15"/>
        <v>149</v>
      </c>
      <c r="C150" s="12">
        <v>44050</v>
      </c>
      <c r="D150" t="s">
        <v>142</v>
      </c>
      <c r="E150" s="5" t="s">
        <v>48</v>
      </c>
      <c r="F150" t="s">
        <v>486</v>
      </c>
      <c r="G150" t="s">
        <v>333</v>
      </c>
      <c r="H150" s="21">
        <f>VLOOKUP(G150,lists!Z:AA,2,FALSE)</f>
        <v>7</v>
      </c>
      <c r="I150">
        <v>4</v>
      </c>
      <c r="J150" t="s">
        <v>32</v>
      </c>
      <c r="M150" t="s">
        <v>378</v>
      </c>
      <c r="N150" t="s">
        <v>862</v>
      </c>
      <c r="O150" t="s">
        <v>52</v>
      </c>
      <c r="P150"/>
      <c r="Q150" t="s">
        <v>293</v>
      </c>
      <c r="R150" s="24"/>
      <c r="S150" s="24"/>
      <c r="T150" s="24"/>
      <c r="U150" s="3" t="str">
        <f t="shared" si="16"/>
        <v>Other</v>
      </c>
      <c r="V150" s="3" t="str">
        <f t="shared" si="14"/>
        <v>F</v>
      </c>
      <c r="W150" t="b">
        <f>VLOOKUP(J150,lists!$B$2:$C$3,2,FALSE)</f>
        <v>1</v>
      </c>
      <c r="X150" t="b">
        <f>VLOOKUP(U150,lists!$B:$C,2,FALSE)</f>
        <v>1</v>
      </c>
      <c r="Y150" t="b">
        <f>IF(AND(H150&gt;=FLAT!$L$1,'Raw - F'!H150&lt;=FLAT!$L$2),TRUE,FALSE)</f>
        <v>1</v>
      </c>
      <c r="Z150" t="b">
        <f>VLOOKUP(V150,lists!$B$7:$C$8,2,FALSE)</f>
        <v>1</v>
      </c>
      <c r="AA150" t="b">
        <f>VLOOKUP(IF(K150="","Open",SUBSTITUTE(K150,"/Nov","")),lists!$B$27:$D$29,2,FALSE)</f>
        <v>1</v>
      </c>
      <c r="AB150" t="b">
        <f>VLOOKUP(I150,lists!B:C,2,FALSE)</f>
        <v>1</v>
      </c>
      <c r="AC150" t="b">
        <f>VLOOKUP(E150,lists!$B$23:$D$25,2,FALSE)</f>
        <v>1</v>
      </c>
      <c r="AD150">
        <f t="shared" si="17"/>
        <v>1</v>
      </c>
      <c r="AP150" s="32">
        <v>43990</v>
      </c>
      <c r="AQ150" s="32" t="s">
        <v>62</v>
      </c>
      <c r="AR150" s="32" t="s">
        <v>48</v>
      </c>
      <c r="AS150" s="32" t="s">
        <v>30</v>
      </c>
      <c r="AT150" s="32" t="s">
        <v>36</v>
      </c>
      <c r="AU150" s="32">
        <v>8</v>
      </c>
      <c r="AV150" s="32">
        <v>5</v>
      </c>
      <c r="AW150" s="32" t="s">
        <v>32</v>
      </c>
      <c r="BA150" s="32" t="s">
        <v>43</v>
      </c>
      <c r="BB150" s="32" t="s">
        <v>34</v>
      </c>
      <c r="BC150" s="32">
        <v>56</v>
      </c>
      <c r="BD150" s="32">
        <v>75</v>
      </c>
      <c r="BG150" s="32" t="s">
        <v>43</v>
      </c>
      <c r="BH150" s="32" t="s">
        <v>34</v>
      </c>
      <c r="BI150" s="32" t="s">
        <v>296</v>
      </c>
    </row>
    <row r="151" spans="1:61" x14ac:dyDescent="0.35">
      <c r="A151" s="4">
        <f t="shared" ref="A151:A214" si="18">IF(B151="",A150,B151+1)</f>
        <v>151</v>
      </c>
      <c r="B151" s="4">
        <f t="shared" si="15"/>
        <v>150</v>
      </c>
      <c r="C151" s="12">
        <v>44050</v>
      </c>
      <c r="D151" t="s">
        <v>142</v>
      </c>
      <c r="E151" s="5" t="s">
        <v>48</v>
      </c>
      <c r="F151" t="s">
        <v>487</v>
      </c>
      <c r="G151" t="s">
        <v>329</v>
      </c>
      <c r="H151" s="21">
        <f>VLOOKUP(G151,lists!Z:AA,2,FALSE)</f>
        <v>8</v>
      </c>
      <c r="I151">
        <v>5</v>
      </c>
      <c r="J151" t="s">
        <v>32</v>
      </c>
      <c r="N151" t="s">
        <v>862</v>
      </c>
      <c r="O151" t="s">
        <v>34</v>
      </c>
      <c r="P151"/>
      <c r="Q151" t="s">
        <v>296</v>
      </c>
      <c r="U151" s="3" t="str">
        <f t="shared" si="16"/>
        <v>Other</v>
      </c>
      <c r="V151" s="3" t="str">
        <f t="shared" si="14"/>
        <v>A</v>
      </c>
      <c r="W151" t="b">
        <f>VLOOKUP(J151,lists!$B$2:$C$3,2,FALSE)</f>
        <v>1</v>
      </c>
      <c r="X151" t="b">
        <f>VLOOKUP(U151,lists!$B:$C,2,FALSE)</f>
        <v>1</v>
      </c>
      <c r="Y151" t="b">
        <f>IF(AND(H151&gt;=FLAT!$L$1,'Raw - F'!H151&lt;=FLAT!$L$2),TRUE,FALSE)</f>
        <v>1</v>
      </c>
      <c r="Z151" t="b">
        <f>VLOOKUP(V151,lists!$B$7:$C$8,2,FALSE)</f>
        <v>1</v>
      </c>
      <c r="AA151" t="b">
        <f>VLOOKUP(IF(K151="","Open",SUBSTITUTE(K151,"/Nov","")),lists!$B$27:$D$29,2,FALSE)</f>
        <v>1</v>
      </c>
      <c r="AB151" t="b">
        <f>VLOOKUP(I151,lists!B:C,2,FALSE)</f>
        <v>1</v>
      </c>
      <c r="AC151" t="b">
        <f>VLOOKUP(E151,lists!$B$23:$D$25,2,FALSE)</f>
        <v>1</v>
      </c>
      <c r="AD151">
        <f t="shared" si="17"/>
        <v>1</v>
      </c>
      <c r="AP151" s="32">
        <v>43990</v>
      </c>
      <c r="AQ151" s="32" t="s">
        <v>62</v>
      </c>
      <c r="AR151" s="32" t="s">
        <v>48</v>
      </c>
      <c r="AS151" s="32" t="s">
        <v>30</v>
      </c>
      <c r="AT151" s="32" t="s">
        <v>45</v>
      </c>
      <c r="AU151" s="32">
        <v>10</v>
      </c>
      <c r="AV151" s="32">
        <v>6</v>
      </c>
      <c r="AW151" s="32" t="s">
        <v>32</v>
      </c>
      <c r="BA151" s="32" t="s">
        <v>33</v>
      </c>
      <c r="BB151" s="32" t="s">
        <v>34</v>
      </c>
      <c r="BC151" s="32">
        <v>46</v>
      </c>
      <c r="BD151" s="32">
        <v>65</v>
      </c>
      <c r="BG151" s="32" t="s">
        <v>81</v>
      </c>
      <c r="BH151" s="32" t="s">
        <v>34</v>
      </c>
      <c r="BI151" s="32" t="s">
        <v>297</v>
      </c>
    </row>
    <row r="152" spans="1:61" x14ac:dyDescent="0.35">
      <c r="A152" s="4">
        <f t="shared" si="18"/>
        <v>152</v>
      </c>
      <c r="B152" s="4">
        <f t="shared" si="15"/>
        <v>151</v>
      </c>
      <c r="C152" s="12">
        <v>44050</v>
      </c>
      <c r="D152" t="s">
        <v>142</v>
      </c>
      <c r="E152" s="5" t="s">
        <v>48</v>
      </c>
      <c r="F152" t="s">
        <v>351</v>
      </c>
      <c r="G152" t="s">
        <v>327</v>
      </c>
      <c r="H152" s="21">
        <f>VLOOKUP(G152,lists!Z:AA,2,FALSE)</f>
        <v>5</v>
      </c>
      <c r="I152">
        <v>4</v>
      </c>
      <c r="J152" t="s">
        <v>32</v>
      </c>
      <c r="N152" t="s">
        <v>863</v>
      </c>
      <c r="O152" t="s">
        <v>34</v>
      </c>
      <c r="P152"/>
      <c r="Q152" t="s">
        <v>293</v>
      </c>
      <c r="U152" s="3" t="str">
        <f t="shared" si="16"/>
        <v>3YO</v>
      </c>
      <c r="V152" s="3" t="str">
        <f t="shared" si="14"/>
        <v>A</v>
      </c>
      <c r="W152" t="b">
        <f>VLOOKUP(J152,lists!$B$2:$C$3,2,FALSE)</f>
        <v>1</v>
      </c>
      <c r="X152" t="b">
        <f>VLOOKUP(U152,lists!$B:$C,2,FALSE)</f>
        <v>1</v>
      </c>
      <c r="Y152" t="b">
        <f>IF(AND(H152&gt;=FLAT!$L$1,'Raw - F'!H152&lt;=FLAT!$L$2),TRUE,FALSE)</f>
        <v>1</v>
      </c>
      <c r="Z152" t="b">
        <f>VLOOKUP(V152,lists!$B$7:$C$8,2,FALSE)</f>
        <v>1</v>
      </c>
      <c r="AA152" t="b">
        <f>VLOOKUP(IF(K152="","Open",SUBSTITUTE(K152,"/Nov","")),lists!$B$27:$D$29,2,FALSE)</f>
        <v>1</v>
      </c>
      <c r="AB152" t="b">
        <f>VLOOKUP(I152,lists!B:C,2,FALSE)</f>
        <v>1</v>
      </c>
      <c r="AC152" t="b">
        <f>VLOOKUP(E152,lists!$B$23:$D$25,2,FALSE)</f>
        <v>1</v>
      </c>
      <c r="AD152">
        <f t="shared" si="17"/>
        <v>1</v>
      </c>
      <c r="AP152" s="32">
        <v>43990</v>
      </c>
      <c r="AQ152" s="32" t="s">
        <v>62</v>
      </c>
      <c r="AR152" s="32" t="s">
        <v>48</v>
      </c>
      <c r="AS152" s="32" t="s">
        <v>30</v>
      </c>
      <c r="AT152" s="32" t="s">
        <v>31</v>
      </c>
      <c r="AU152" s="32">
        <v>12</v>
      </c>
      <c r="AV152" s="32">
        <v>6</v>
      </c>
      <c r="AW152" s="32" t="s">
        <v>32</v>
      </c>
      <c r="BA152" s="32" t="s">
        <v>33</v>
      </c>
      <c r="BB152" s="32" t="s">
        <v>34</v>
      </c>
      <c r="BC152" s="32">
        <v>46</v>
      </c>
      <c r="BD152" s="32">
        <v>65</v>
      </c>
      <c r="BG152" s="32" t="s">
        <v>81</v>
      </c>
      <c r="BH152" s="32" t="s">
        <v>34</v>
      </c>
      <c r="BI152" s="32" t="s">
        <v>297</v>
      </c>
    </row>
    <row r="153" spans="1:61" x14ac:dyDescent="0.35">
      <c r="A153" s="4">
        <f t="shared" si="18"/>
        <v>153</v>
      </c>
      <c r="B153" s="4">
        <f t="shared" si="15"/>
        <v>152</v>
      </c>
      <c r="C153" s="12">
        <v>44050</v>
      </c>
      <c r="D153" t="s">
        <v>142</v>
      </c>
      <c r="E153" s="5" t="s">
        <v>48</v>
      </c>
      <c r="F153" t="s">
        <v>351</v>
      </c>
      <c r="G153" t="s">
        <v>327</v>
      </c>
      <c r="H153" s="21">
        <f>VLOOKUP(G153,lists!Z:AA,2,FALSE)</f>
        <v>5</v>
      </c>
      <c r="I153">
        <v>4</v>
      </c>
      <c r="J153" t="s">
        <v>32</v>
      </c>
      <c r="N153" t="s">
        <v>861</v>
      </c>
      <c r="O153" t="s">
        <v>34</v>
      </c>
      <c r="P153"/>
      <c r="Q153" t="s">
        <v>293</v>
      </c>
      <c r="U153" s="3" t="str">
        <f t="shared" si="16"/>
        <v>2YO</v>
      </c>
      <c r="V153" s="3" t="str">
        <f t="shared" si="14"/>
        <v>A</v>
      </c>
      <c r="W153" t="b">
        <f>VLOOKUP(J153,lists!$B$2:$C$3,2,FALSE)</f>
        <v>1</v>
      </c>
      <c r="X153" t="b">
        <f>VLOOKUP(U153,lists!$B:$C,2,FALSE)</f>
        <v>1</v>
      </c>
      <c r="Y153" t="b">
        <f>IF(AND(H153&gt;=FLAT!$L$1,'Raw - F'!H153&lt;=FLAT!$L$2),TRUE,FALSE)</f>
        <v>1</v>
      </c>
      <c r="Z153" t="b">
        <f>VLOOKUP(V153,lists!$B$7:$C$8,2,FALSE)</f>
        <v>1</v>
      </c>
      <c r="AA153" t="b">
        <f>VLOOKUP(IF(K153="","Open",SUBSTITUTE(K153,"/Nov","")),lists!$B$27:$D$29,2,FALSE)</f>
        <v>1</v>
      </c>
      <c r="AB153" t="b">
        <f>VLOOKUP(I153,lists!B:C,2,FALSE)</f>
        <v>1</v>
      </c>
      <c r="AC153" t="b">
        <f>VLOOKUP(E153,lists!$B$23:$D$25,2,FALSE)</f>
        <v>1</v>
      </c>
      <c r="AD153">
        <f t="shared" si="17"/>
        <v>1</v>
      </c>
      <c r="AP153" s="32">
        <v>43990</v>
      </c>
      <c r="AQ153" s="32" t="s">
        <v>62</v>
      </c>
      <c r="AR153" s="32" t="s">
        <v>48</v>
      </c>
      <c r="AS153" s="32" t="s">
        <v>30</v>
      </c>
      <c r="AT153" s="32" t="s">
        <v>61</v>
      </c>
      <c r="AU153" s="32">
        <v>16</v>
      </c>
      <c r="AV153" s="32">
        <v>6</v>
      </c>
      <c r="AW153" s="32" t="s">
        <v>32</v>
      </c>
      <c r="BA153" s="32" t="s">
        <v>33</v>
      </c>
      <c r="BB153" s="32" t="s">
        <v>34</v>
      </c>
      <c r="BC153" s="32">
        <v>46</v>
      </c>
      <c r="BD153" s="32">
        <v>60</v>
      </c>
      <c r="BG153" s="32" t="s">
        <v>81</v>
      </c>
      <c r="BH153" s="32" t="s">
        <v>34</v>
      </c>
      <c r="BI153" s="32" t="s">
        <v>299</v>
      </c>
    </row>
    <row r="154" spans="1:61" x14ac:dyDescent="0.35">
      <c r="A154" s="4">
        <f t="shared" si="18"/>
        <v>154</v>
      </c>
      <c r="B154" s="4">
        <f t="shared" si="15"/>
        <v>153</v>
      </c>
      <c r="C154" s="12">
        <v>44050</v>
      </c>
      <c r="D154" t="s">
        <v>57</v>
      </c>
      <c r="E154" s="5" t="s">
        <v>54</v>
      </c>
      <c r="F154" t="s">
        <v>488</v>
      </c>
      <c r="G154" t="s">
        <v>67</v>
      </c>
      <c r="H154" s="21">
        <f>VLOOKUP(G154,lists!Z:AA,2,FALSE)</f>
        <v>12</v>
      </c>
      <c r="I154">
        <v>5</v>
      </c>
      <c r="J154" t="s">
        <v>32</v>
      </c>
      <c r="N154" t="s">
        <v>863</v>
      </c>
      <c r="O154" t="s">
        <v>34</v>
      </c>
      <c r="P154"/>
      <c r="Q154" t="s">
        <v>296</v>
      </c>
      <c r="U154" s="3" t="str">
        <f t="shared" si="16"/>
        <v>3YO</v>
      </c>
      <c r="V154" s="3" t="str">
        <f t="shared" si="14"/>
        <v>A</v>
      </c>
      <c r="W154" t="b">
        <f>VLOOKUP(J154,lists!$B$2:$C$3,2,FALSE)</f>
        <v>1</v>
      </c>
      <c r="X154" t="b">
        <f>VLOOKUP(U154,lists!$B:$C,2,FALSE)</f>
        <v>1</v>
      </c>
      <c r="Y154" t="b">
        <f>IF(AND(H154&gt;=FLAT!$L$1,'Raw - F'!H154&lt;=FLAT!$L$2),TRUE,FALSE)</f>
        <v>1</v>
      </c>
      <c r="Z154" t="b">
        <f>VLOOKUP(V154,lists!$B$7:$C$8,2,FALSE)</f>
        <v>1</v>
      </c>
      <c r="AA154" t="b">
        <f>VLOOKUP(IF(K154="","Open",SUBSTITUTE(K154,"/Nov","")),lists!$B$27:$D$29,2,FALSE)</f>
        <v>1</v>
      </c>
      <c r="AB154" t="b">
        <f>VLOOKUP(I154,lists!B:C,2,FALSE)</f>
        <v>1</v>
      </c>
      <c r="AC154" t="b">
        <f>VLOOKUP(E154,lists!$B$23:$D$25,2,FALSE)</f>
        <v>1</v>
      </c>
      <c r="AD154">
        <f t="shared" ref="AD154:AD217" si="19">IF(AND(W154=TRUE,X154=TRUE,Y154=TRUE,Z154=TRUE,AA154=TRUE,AB154=TRUE,AC154=TRUE),1,0)</f>
        <v>1</v>
      </c>
      <c r="AP154" s="32">
        <v>43991</v>
      </c>
      <c r="AQ154" s="32" t="s">
        <v>208</v>
      </c>
      <c r="AR154" s="32" t="s">
        <v>48</v>
      </c>
      <c r="AS154" s="32" t="s">
        <v>30</v>
      </c>
      <c r="AT154" s="32" t="s">
        <v>59</v>
      </c>
      <c r="AU154" s="32">
        <v>14</v>
      </c>
      <c r="AV154" s="32">
        <v>2</v>
      </c>
      <c r="AW154" s="32" t="s">
        <v>32</v>
      </c>
      <c r="BA154" s="32" t="s">
        <v>33</v>
      </c>
      <c r="BB154" s="32" t="s">
        <v>34</v>
      </c>
      <c r="BC154" s="32">
        <v>86</v>
      </c>
      <c r="BD154" s="32">
        <v>105</v>
      </c>
      <c r="BG154" s="32" t="s">
        <v>81</v>
      </c>
      <c r="BH154" s="32" t="s">
        <v>34</v>
      </c>
      <c r="BI154" s="32" t="s">
        <v>301</v>
      </c>
    </row>
    <row r="155" spans="1:61" x14ac:dyDescent="0.35">
      <c r="A155" s="4">
        <f t="shared" si="18"/>
        <v>155</v>
      </c>
      <c r="B155" s="4">
        <f t="shared" si="15"/>
        <v>154</v>
      </c>
      <c r="C155" s="12">
        <v>44050</v>
      </c>
      <c r="D155" t="s">
        <v>57</v>
      </c>
      <c r="E155" s="5" t="s">
        <v>54</v>
      </c>
      <c r="F155" t="s">
        <v>340</v>
      </c>
      <c r="G155" t="s">
        <v>328</v>
      </c>
      <c r="H155" s="21">
        <f>VLOOKUP(G155,lists!Z:AA,2,FALSE)</f>
        <v>6</v>
      </c>
      <c r="I155">
        <v>5</v>
      </c>
      <c r="J155" t="s">
        <v>40</v>
      </c>
      <c r="K155" t="s">
        <v>50</v>
      </c>
      <c r="L155" t="s">
        <v>60</v>
      </c>
      <c r="N155" t="s">
        <v>861</v>
      </c>
      <c r="O155" t="s">
        <v>34</v>
      </c>
      <c r="P155" s="36">
        <v>28000</v>
      </c>
      <c r="Q155">
        <v>0</v>
      </c>
      <c r="U155" s="3" t="str">
        <f t="shared" si="16"/>
        <v>2YO</v>
      </c>
      <c r="V155" s="3" t="str">
        <f t="shared" si="14"/>
        <v>A</v>
      </c>
      <c r="W155" t="b">
        <f>VLOOKUP(J155,lists!$B$2:$C$3,2,FALSE)</f>
        <v>1</v>
      </c>
      <c r="X155" t="b">
        <f>VLOOKUP(U155,lists!$B:$C,2,FALSE)</f>
        <v>1</v>
      </c>
      <c r="Y155" t="b">
        <f>IF(AND(H155&gt;=FLAT!$L$1,'Raw - F'!H155&lt;=FLAT!$L$2),TRUE,FALSE)</f>
        <v>1</v>
      </c>
      <c r="Z155" t="b">
        <f>VLOOKUP(V155,lists!$B$7:$C$8,2,FALSE)</f>
        <v>1</v>
      </c>
      <c r="AA155" t="b">
        <f>VLOOKUP(IF(K155="","Open",SUBSTITUTE(K155,"/Nov","")),lists!$B$27:$D$29,2,FALSE)</f>
        <v>1</v>
      </c>
      <c r="AB155" t="b">
        <f>VLOOKUP(I155,lists!B:C,2,FALSE)</f>
        <v>1</v>
      </c>
      <c r="AC155" t="b">
        <f>VLOOKUP(E155,lists!$B$23:$D$25,2,FALSE)</f>
        <v>1</v>
      </c>
      <c r="AD155">
        <f t="shared" si="19"/>
        <v>1</v>
      </c>
      <c r="AP155" s="32">
        <v>43991</v>
      </c>
      <c r="AQ155" s="32" t="s">
        <v>208</v>
      </c>
      <c r="AR155" s="32" t="s">
        <v>48</v>
      </c>
      <c r="AS155" s="32" t="s">
        <v>30</v>
      </c>
      <c r="AT155" s="32" t="s">
        <v>51</v>
      </c>
      <c r="AU155" s="32">
        <v>7</v>
      </c>
      <c r="AV155" s="32">
        <v>3</v>
      </c>
      <c r="AW155" s="32" t="s">
        <v>32</v>
      </c>
      <c r="BA155" s="32" t="s">
        <v>33</v>
      </c>
      <c r="BB155" s="32" t="s">
        <v>34</v>
      </c>
      <c r="BC155" s="32">
        <v>69</v>
      </c>
      <c r="BD155" s="32">
        <v>88</v>
      </c>
      <c r="BG155" s="32" t="s">
        <v>81</v>
      </c>
      <c r="BH155" s="32" t="s">
        <v>34</v>
      </c>
      <c r="BI155" s="32" t="s">
        <v>305</v>
      </c>
    </row>
    <row r="156" spans="1:61" x14ac:dyDescent="0.35">
      <c r="A156" s="4">
        <f t="shared" si="18"/>
        <v>156</v>
      </c>
      <c r="B156" s="4">
        <f t="shared" si="15"/>
        <v>155</v>
      </c>
      <c r="C156" s="12">
        <v>44050</v>
      </c>
      <c r="D156" t="s">
        <v>57</v>
      </c>
      <c r="E156" s="5" t="s">
        <v>54</v>
      </c>
      <c r="F156" t="s">
        <v>489</v>
      </c>
      <c r="G156" t="s">
        <v>333</v>
      </c>
      <c r="H156" s="21">
        <f>VLOOKUP(G156,lists!Z:AA,2,FALSE)</f>
        <v>7</v>
      </c>
      <c r="I156">
        <v>6</v>
      </c>
      <c r="J156" t="s">
        <v>32</v>
      </c>
      <c r="N156" t="s">
        <v>863</v>
      </c>
      <c r="O156" t="s">
        <v>34</v>
      </c>
      <c r="P156"/>
      <c r="Q156" t="s">
        <v>321</v>
      </c>
      <c r="U156" s="3" t="str">
        <f t="shared" si="16"/>
        <v>3YO</v>
      </c>
      <c r="V156" s="3" t="str">
        <f t="shared" si="14"/>
        <v>A</v>
      </c>
      <c r="W156" t="b">
        <f>VLOOKUP(J156,lists!$B$2:$C$3,2,FALSE)</f>
        <v>1</v>
      </c>
      <c r="X156" t="b">
        <f>VLOOKUP(U156,lists!$B:$C,2,FALSE)</f>
        <v>1</v>
      </c>
      <c r="Y156" t="b">
        <f>IF(AND(H156&gt;=FLAT!$L$1,'Raw - F'!H156&lt;=FLAT!$L$2),TRUE,FALSE)</f>
        <v>1</v>
      </c>
      <c r="Z156" t="b">
        <f>VLOOKUP(V156,lists!$B$7:$C$8,2,FALSE)</f>
        <v>1</v>
      </c>
      <c r="AA156" t="b">
        <f>VLOOKUP(IF(K156="","Open",SUBSTITUTE(K156,"/Nov","")),lists!$B$27:$D$29,2,FALSE)</f>
        <v>1</v>
      </c>
      <c r="AB156" t="b">
        <f>VLOOKUP(I156,lists!B:C,2,FALSE)</f>
        <v>1</v>
      </c>
      <c r="AC156" t="b">
        <f>VLOOKUP(E156,lists!$B$23:$D$25,2,FALSE)</f>
        <v>1</v>
      </c>
      <c r="AD156">
        <f t="shared" si="19"/>
        <v>1</v>
      </c>
      <c r="AP156" s="32">
        <v>43991</v>
      </c>
      <c r="AQ156" s="32" t="s">
        <v>208</v>
      </c>
      <c r="AR156" s="32" t="s">
        <v>48</v>
      </c>
      <c r="AS156" s="32" t="s">
        <v>30</v>
      </c>
      <c r="AT156" s="32" t="s">
        <v>36</v>
      </c>
      <c r="AU156" s="32">
        <v>8</v>
      </c>
      <c r="AV156" s="32">
        <v>4</v>
      </c>
      <c r="AW156" s="32" t="s">
        <v>32</v>
      </c>
      <c r="BA156" s="32" t="s">
        <v>46</v>
      </c>
      <c r="BB156" s="32" t="s">
        <v>52</v>
      </c>
      <c r="BC156" s="32">
        <v>61</v>
      </c>
      <c r="BD156" s="32">
        <v>80</v>
      </c>
      <c r="BG156" s="32" t="s">
        <v>81</v>
      </c>
      <c r="BH156" s="32" t="s">
        <v>52</v>
      </c>
      <c r="BI156" s="32" t="s">
        <v>308</v>
      </c>
    </row>
    <row r="157" spans="1:61" x14ac:dyDescent="0.35">
      <c r="A157" s="4">
        <f t="shared" si="18"/>
        <v>157</v>
      </c>
      <c r="B157" s="4">
        <f t="shared" si="15"/>
        <v>156</v>
      </c>
      <c r="C157" s="12">
        <v>44050</v>
      </c>
      <c r="D157" t="s">
        <v>57</v>
      </c>
      <c r="E157" s="5" t="s">
        <v>54</v>
      </c>
      <c r="F157" t="s">
        <v>490</v>
      </c>
      <c r="G157" t="s">
        <v>327</v>
      </c>
      <c r="H157" s="21">
        <f>VLOOKUP(G157,lists!Z:AA,2,FALSE)</f>
        <v>5</v>
      </c>
      <c r="I157">
        <v>6</v>
      </c>
      <c r="J157" t="s">
        <v>32</v>
      </c>
      <c r="N157" t="s">
        <v>862</v>
      </c>
      <c r="O157" t="s">
        <v>34</v>
      </c>
      <c r="P157"/>
      <c r="Q157" t="s">
        <v>870</v>
      </c>
      <c r="U157" s="3" t="str">
        <f t="shared" si="16"/>
        <v>Other</v>
      </c>
      <c r="V157" s="3" t="str">
        <f t="shared" si="14"/>
        <v>A</v>
      </c>
      <c r="W157" t="b">
        <f>VLOOKUP(J157,lists!$B$2:$C$3,2,FALSE)</f>
        <v>1</v>
      </c>
      <c r="X157" t="b">
        <f>VLOOKUP(U157,lists!$B:$C,2,FALSE)</f>
        <v>1</v>
      </c>
      <c r="Y157" t="b">
        <f>IF(AND(H157&gt;=FLAT!$L$1,'Raw - F'!H157&lt;=FLAT!$L$2),TRUE,FALSE)</f>
        <v>1</v>
      </c>
      <c r="Z157" t="b">
        <f>VLOOKUP(V157,lists!$B$7:$C$8,2,FALSE)</f>
        <v>1</v>
      </c>
      <c r="AA157" t="b">
        <f>VLOOKUP(IF(K157="","Open",SUBSTITUTE(K157,"/Nov","")),lists!$B$27:$D$29,2,FALSE)</f>
        <v>1</v>
      </c>
      <c r="AB157" t="b">
        <f>VLOOKUP(I157,lists!B:C,2,FALSE)</f>
        <v>1</v>
      </c>
      <c r="AC157" t="b">
        <f>VLOOKUP(E157,lists!$B$23:$D$25,2,FALSE)</f>
        <v>1</v>
      </c>
      <c r="AD157">
        <f t="shared" si="19"/>
        <v>1</v>
      </c>
      <c r="AP157" s="32">
        <v>43991</v>
      </c>
      <c r="AQ157" s="32" t="s">
        <v>208</v>
      </c>
      <c r="AR157" s="32" t="s">
        <v>48</v>
      </c>
      <c r="AS157" s="32" t="s">
        <v>44</v>
      </c>
      <c r="AT157" s="32" t="s">
        <v>39</v>
      </c>
      <c r="AU157" s="32">
        <v>5</v>
      </c>
      <c r="AV157" s="32">
        <v>5</v>
      </c>
      <c r="AW157" s="32" t="s">
        <v>40</v>
      </c>
      <c r="AX157" s="32" t="s">
        <v>41</v>
      </c>
      <c r="AY157" s="32" t="s">
        <v>56</v>
      </c>
      <c r="BA157" s="32" t="s">
        <v>42</v>
      </c>
      <c r="BB157" s="32" t="s">
        <v>52</v>
      </c>
      <c r="BC157" s="32">
        <v>0</v>
      </c>
      <c r="BD157" s="32">
        <v>0</v>
      </c>
      <c r="BG157" s="32" t="s">
        <v>42</v>
      </c>
      <c r="BH157" s="32" t="s">
        <v>52</v>
      </c>
      <c r="BI157" s="32" t="s">
        <v>91</v>
      </c>
    </row>
    <row r="158" spans="1:61" x14ac:dyDescent="0.35">
      <c r="A158" s="4">
        <f t="shared" si="18"/>
        <v>158</v>
      </c>
      <c r="B158" s="4">
        <f t="shared" si="15"/>
        <v>157</v>
      </c>
      <c r="C158" s="12">
        <v>44050</v>
      </c>
      <c r="D158" t="s">
        <v>57</v>
      </c>
      <c r="E158" s="5" t="s">
        <v>54</v>
      </c>
      <c r="F158" t="s">
        <v>491</v>
      </c>
      <c r="G158" t="s">
        <v>328</v>
      </c>
      <c r="H158" s="21">
        <f>VLOOKUP(G158,lists!Z:AA,2,FALSE)</f>
        <v>6</v>
      </c>
      <c r="I158">
        <v>6</v>
      </c>
      <c r="J158" t="s">
        <v>32</v>
      </c>
      <c r="K158" t="s">
        <v>41</v>
      </c>
      <c r="M158" t="s">
        <v>377</v>
      </c>
      <c r="N158" t="s">
        <v>862</v>
      </c>
      <c r="O158" t="s">
        <v>34</v>
      </c>
      <c r="P158"/>
      <c r="Q158" t="s">
        <v>297</v>
      </c>
      <c r="U158" s="3" t="str">
        <f t="shared" si="16"/>
        <v>Other</v>
      </c>
      <c r="V158" s="3" t="str">
        <f t="shared" si="14"/>
        <v>A</v>
      </c>
      <c r="W158" t="b">
        <f>VLOOKUP(J158,lists!$B$2:$C$3,2,FALSE)</f>
        <v>1</v>
      </c>
      <c r="X158" t="b">
        <f>VLOOKUP(U158,lists!$B:$C,2,FALSE)</f>
        <v>1</v>
      </c>
      <c r="Y158" t="b">
        <f>IF(AND(H158&gt;=FLAT!$L$1,'Raw - F'!H158&lt;=FLAT!$L$2),TRUE,FALSE)</f>
        <v>1</v>
      </c>
      <c r="Z158" t="b">
        <f>VLOOKUP(V158,lists!$B$7:$C$8,2,FALSE)</f>
        <v>1</v>
      </c>
      <c r="AA158" t="b">
        <f>VLOOKUP(IF(K158="","Open",SUBSTITUTE(K158,"/Nov","")),lists!$B$27:$D$29,2,FALSE)</f>
        <v>1</v>
      </c>
      <c r="AB158" t="b">
        <f>VLOOKUP(I158,lists!B:C,2,FALSE)</f>
        <v>1</v>
      </c>
      <c r="AC158" t="b">
        <f>VLOOKUP(E158,lists!$B$23:$D$25,2,FALSE)</f>
        <v>1</v>
      </c>
      <c r="AD158">
        <f t="shared" si="19"/>
        <v>1</v>
      </c>
      <c r="AP158" s="32">
        <v>43991</v>
      </c>
      <c r="AQ158" s="32" t="s">
        <v>208</v>
      </c>
      <c r="AR158" s="32" t="s">
        <v>48</v>
      </c>
      <c r="AS158" s="32" t="s">
        <v>49</v>
      </c>
      <c r="AT158" s="32" t="s">
        <v>37</v>
      </c>
      <c r="AU158" s="32">
        <v>6</v>
      </c>
      <c r="AV158" s="32">
        <v>5</v>
      </c>
      <c r="AW158" s="32" t="s">
        <v>40</v>
      </c>
      <c r="AX158" s="32" t="s">
        <v>50</v>
      </c>
      <c r="AY158" s="32" t="s">
        <v>60</v>
      </c>
      <c r="BA158" s="32">
        <v>345</v>
      </c>
      <c r="BB158" s="32" t="s">
        <v>34</v>
      </c>
      <c r="BC158" s="32">
        <v>0</v>
      </c>
      <c r="BD158" s="32">
        <v>0</v>
      </c>
      <c r="BG158" s="32" t="s">
        <v>81</v>
      </c>
      <c r="BH158" s="32" t="s">
        <v>34</v>
      </c>
      <c r="BI158" s="32" t="s">
        <v>91</v>
      </c>
    </row>
    <row r="159" spans="1:61" x14ac:dyDescent="0.35">
      <c r="A159" s="4">
        <f t="shared" si="18"/>
        <v>159</v>
      </c>
      <c r="B159" s="4">
        <f t="shared" si="15"/>
        <v>158</v>
      </c>
      <c r="C159" s="12">
        <v>44050</v>
      </c>
      <c r="D159" t="s">
        <v>57</v>
      </c>
      <c r="E159" s="5" t="s">
        <v>54</v>
      </c>
      <c r="F159" t="s">
        <v>492</v>
      </c>
      <c r="G159" t="s">
        <v>329</v>
      </c>
      <c r="H159" s="21">
        <f>VLOOKUP(G159,lists!Z:AA,2,FALSE)</f>
        <v>8</v>
      </c>
      <c r="I159">
        <v>6</v>
      </c>
      <c r="J159" t="s">
        <v>32</v>
      </c>
      <c r="N159" t="s">
        <v>862</v>
      </c>
      <c r="O159" t="s">
        <v>34</v>
      </c>
      <c r="P159"/>
      <c r="Q159" t="s">
        <v>870</v>
      </c>
      <c r="U159" s="3" t="str">
        <f t="shared" si="16"/>
        <v>Other</v>
      </c>
      <c r="V159" s="3" t="str">
        <f t="shared" si="14"/>
        <v>A</v>
      </c>
      <c r="W159" t="b">
        <f>VLOOKUP(J159,lists!$B$2:$C$3,2,FALSE)</f>
        <v>1</v>
      </c>
      <c r="X159" t="b">
        <f>VLOOKUP(U159,lists!$B:$C,2,FALSE)</f>
        <v>1</v>
      </c>
      <c r="Y159" t="b">
        <f>IF(AND(H159&gt;=FLAT!$L$1,'Raw - F'!H159&lt;=FLAT!$L$2),TRUE,FALSE)</f>
        <v>1</v>
      </c>
      <c r="Z159" t="b">
        <f>VLOOKUP(V159,lists!$B$7:$C$8,2,FALSE)</f>
        <v>1</v>
      </c>
      <c r="AA159" t="b">
        <f>VLOOKUP(IF(K159="","Open",SUBSTITUTE(K159,"/Nov","")),lists!$B$27:$D$29,2,FALSE)</f>
        <v>1</v>
      </c>
      <c r="AB159" t="b">
        <f>VLOOKUP(I159,lists!B:C,2,FALSE)</f>
        <v>1</v>
      </c>
      <c r="AC159" t="b">
        <f>VLOOKUP(E159,lists!$B$23:$D$25,2,FALSE)</f>
        <v>1</v>
      </c>
      <c r="AD159">
        <f t="shared" si="19"/>
        <v>1</v>
      </c>
      <c r="AP159" s="32">
        <v>43991</v>
      </c>
      <c r="AQ159" s="32" t="s">
        <v>208</v>
      </c>
      <c r="AR159" s="32" t="s">
        <v>48</v>
      </c>
      <c r="AS159" s="32" t="s">
        <v>44</v>
      </c>
      <c r="AT159" s="32" t="s">
        <v>51</v>
      </c>
      <c r="AU159" s="32">
        <v>7</v>
      </c>
      <c r="AV159" s="32">
        <v>5</v>
      </c>
      <c r="AW159" s="32" t="s">
        <v>40</v>
      </c>
      <c r="AX159" s="32" t="s">
        <v>41</v>
      </c>
      <c r="BA159" s="32" t="s">
        <v>42</v>
      </c>
      <c r="BB159" s="32" t="s">
        <v>52</v>
      </c>
      <c r="BC159" s="32">
        <v>0</v>
      </c>
      <c r="BD159" s="32">
        <v>0</v>
      </c>
      <c r="BG159" s="32" t="s">
        <v>42</v>
      </c>
      <c r="BH159" s="32" t="s">
        <v>52</v>
      </c>
      <c r="BI159" s="32" t="s">
        <v>91</v>
      </c>
    </row>
    <row r="160" spans="1:61" x14ac:dyDescent="0.35">
      <c r="A160" s="4">
        <f t="shared" si="18"/>
        <v>160</v>
      </c>
      <c r="B160" s="4">
        <f t="shared" si="15"/>
        <v>159</v>
      </c>
      <c r="C160" s="12">
        <v>44050</v>
      </c>
      <c r="D160" t="s">
        <v>57</v>
      </c>
      <c r="E160" s="5" t="s">
        <v>54</v>
      </c>
      <c r="F160" t="s">
        <v>493</v>
      </c>
      <c r="G160" t="s">
        <v>330</v>
      </c>
      <c r="H160" s="21">
        <f>VLOOKUP(G160,lists!Z:AA,2,FALSE)</f>
        <v>10</v>
      </c>
      <c r="I160">
        <v>6</v>
      </c>
      <c r="J160" t="s">
        <v>32</v>
      </c>
      <c r="N160" t="s">
        <v>862</v>
      </c>
      <c r="O160" t="s">
        <v>34</v>
      </c>
      <c r="P160"/>
      <c r="Q160" t="s">
        <v>321</v>
      </c>
      <c r="U160" s="3" t="str">
        <f t="shared" si="16"/>
        <v>Other</v>
      </c>
      <c r="V160" s="3" t="str">
        <f t="shared" si="14"/>
        <v>A</v>
      </c>
      <c r="W160" t="b">
        <f>VLOOKUP(J160,lists!$B$2:$C$3,2,FALSE)</f>
        <v>1</v>
      </c>
      <c r="X160" t="b">
        <f>VLOOKUP(U160,lists!$B:$C,2,FALSE)</f>
        <v>1</v>
      </c>
      <c r="Y160" t="b">
        <f>IF(AND(H160&gt;=FLAT!$L$1,'Raw - F'!H160&lt;=FLAT!$L$2),TRUE,FALSE)</f>
        <v>1</v>
      </c>
      <c r="Z160" t="b">
        <f>VLOOKUP(V160,lists!$B$7:$C$8,2,FALSE)</f>
        <v>1</v>
      </c>
      <c r="AA160" t="b">
        <f>VLOOKUP(IF(K160="","Open",SUBSTITUTE(K160,"/Nov","")),lists!$B$27:$D$29,2,FALSE)</f>
        <v>1</v>
      </c>
      <c r="AB160" t="b">
        <f>VLOOKUP(I160,lists!B:C,2,FALSE)</f>
        <v>1</v>
      </c>
      <c r="AC160" t="b">
        <f>VLOOKUP(E160,lists!$B$23:$D$25,2,FALSE)</f>
        <v>1</v>
      </c>
      <c r="AD160">
        <f t="shared" si="19"/>
        <v>1</v>
      </c>
      <c r="AP160" s="32">
        <v>43991</v>
      </c>
      <c r="AQ160" s="32" t="s">
        <v>208</v>
      </c>
      <c r="AR160" s="32" t="s">
        <v>48</v>
      </c>
      <c r="AS160" s="32" t="s">
        <v>30</v>
      </c>
      <c r="AT160" s="32" t="s">
        <v>45</v>
      </c>
      <c r="AU160" s="32">
        <v>10</v>
      </c>
      <c r="AV160" s="32">
        <v>6</v>
      </c>
      <c r="AW160" s="32" t="s">
        <v>32</v>
      </c>
      <c r="BA160" s="32" t="s">
        <v>33</v>
      </c>
      <c r="BB160" s="32" t="s">
        <v>34</v>
      </c>
      <c r="BC160" s="32">
        <v>46</v>
      </c>
      <c r="BD160" s="32">
        <v>56</v>
      </c>
      <c r="BG160" s="32" t="s">
        <v>81</v>
      </c>
      <c r="BH160" s="32" t="s">
        <v>34</v>
      </c>
      <c r="BI160" s="32" t="s">
        <v>309</v>
      </c>
    </row>
    <row r="161" spans="1:61" x14ac:dyDescent="0.35">
      <c r="A161" s="4">
        <f t="shared" si="18"/>
        <v>161</v>
      </c>
      <c r="B161" s="4">
        <f t="shared" si="15"/>
        <v>160</v>
      </c>
      <c r="C161" s="12">
        <v>44050</v>
      </c>
      <c r="D161" t="s">
        <v>57</v>
      </c>
      <c r="E161" s="5" t="s">
        <v>54</v>
      </c>
      <c r="F161" t="s">
        <v>440</v>
      </c>
      <c r="G161" t="s">
        <v>329</v>
      </c>
      <c r="H161" s="21">
        <f>VLOOKUP(G161,lists!Z:AA,2,FALSE)</f>
        <v>8</v>
      </c>
      <c r="I161">
        <v>5</v>
      </c>
      <c r="J161" t="s">
        <v>40</v>
      </c>
      <c r="K161" t="s">
        <v>50</v>
      </c>
      <c r="N161" t="s">
        <v>862</v>
      </c>
      <c r="O161" t="s">
        <v>52</v>
      </c>
      <c r="P161"/>
      <c r="Q161">
        <v>0</v>
      </c>
      <c r="U161" s="3" t="str">
        <f t="shared" si="16"/>
        <v>Other</v>
      </c>
      <c r="V161" s="3" t="str">
        <f t="shared" si="14"/>
        <v>F</v>
      </c>
      <c r="W161" t="b">
        <f>VLOOKUP(J161,lists!$B$2:$C$3,2,FALSE)</f>
        <v>1</v>
      </c>
      <c r="X161" t="b">
        <f>VLOOKUP(U161,lists!$B:$C,2,FALSE)</f>
        <v>1</v>
      </c>
      <c r="Y161" t="b">
        <f>IF(AND(H161&gt;=FLAT!$L$1,'Raw - F'!H161&lt;=FLAT!$L$2),TRUE,FALSE)</f>
        <v>1</v>
      </c>
      <c r="Z161" t="b">
        <f>VLOOKUP(V161,lists!$B$7:$C$8,2,FALSE)</f>
        <v>1</v>
      </c>
      <c r="AA161" t="b">
        <f>VLOOKUP(IF(K161="","Open",SUBSTITUTE(K161,"/Nov","")),lists!$B$27:$D$29,2,FALSE)</f>
        <v>1</v>
      </c>
      <c r="AB161" t="b">
        <f>VLOOKUP(I161,lists!B:C,2,FALSE)</f>
        <v>1</v>
      </c>
      <c r="AC161" t="b">
        <f>VLOOKUP(E161,lists!$B$23:$D$25,2,FALSE)</f>
        <v>1</v>
      </c>
      <c r="AD161">
        <f t="shared" si="19"/>
        <v>1</v>
      </c>
      <c r="AP161" s="32">
        <v>43991</v>
      </c>
      <c r="AQ161" s="32" t="s">
        <v>208</v>
      </c>
      <c r="AR161" s="32" t="s">
        <v>48</v>
      </c>
      <c r="AS161" s="32" t="s">
        <v>30</v>
      </c>
      <c r="AT161" s="32" t="s">
        <v>59</v>
      </c>
      <c r="AU161" s="32">
        <v>14</v>
      </c>
      <c r="AV161" s="32">
        <v>6</v>
      </c>
      <c r="AW161" s="32" t="s">
        <v>32</v>
      </c>
      <c r="BA161" s="32" t="s">
        <v>33</v>
      </c>
      <c r="BB161" s="32" t="s">
        <v>34</v>
      </c>
      <c r="BC161" s="32">
        <v>46</v>
      </c>
      <c r="BD161" s="32">
        <v>60</v>
      </c>
      <c r="BG161" s="32" t="s">
        <v>81</v>
      </c>
      <c r="BH161" s="32" t="s">
        <v>34</v>
      </c>
      <c r="BI161" s="32" t="s">
        <v>299</v>
      </c>
    </row>
    <row r="162" spans="1:61" x14ac:dyDescent="0.35">
      <c r="A162" s="4">
        <f t="shared" si="18"/>
        <v>162</v>
      </c>
      <c r="B162" s="4">
        <f t="shared" si="15"/>
        <v>161</v>
      </c>
      <c r="C162" s="12">
        <v>44051</v>
      </c>
      <c r="D162" t="s">
        <v>198</v>
      </c>
      <c r="E162" s="5" t="s">
        <v>48</v>
      </c>
      <c r="F162" t="s">
        <v>494</v>
      </c>
      <c r="G162" t="s">
        <v>327</v>
      </c>
      <c r="H162" s="21">
        <f>VLOOKUP(G162,lists!Z:AA,2,FALSE)</f>
        <v>5</v>
      </c>
      <c r="I162">
        <v>2</v>
      </c>
      <c r="J162" t="s">
        <v>32</v>
      </c>
      <c r="N162" t="s">
        <v>862</v>
      </c>
      <c r="O162" t="s">
        <v>34</v>
      </c>
      <c r="P162"/>
      <c r="Q162" t="s">
        <v>301</v>
      </c>
      <c r="U162" s="3" t="str">
        <f t="shared" si="16"/>
        <v>Other</v>
      </c>
      <c r="V162" s="3" t="str">
        <f t="shared" si="14"/>
        <v>A</v>
      </c>
      <c r="W162" t="b">
        <f>VLOOKUP(J162,lists!$B$2:$C$3,2,FALSE)</f>
        <v>1</v>
      </c>
      <c r="X162" t="b">
        <f>VLOOKUP(U162,lists!$B:$C,2,FALSE)</f>
        <v>1</v>
      </c>
      <c r="Y162" t="b">
        <f>IF(AND(H162&gt;=FLAT!$L$1,'Raw - F'!H162&lt;=FLAT!$L$2),TRUE,FALSE)</f>
        <v>1</v>
      </c>
      <c r="Z162" t="b">
        <f>VLOOKUP(V162,lists!$B$7:$C$8,2,FALSE)</f>
        <v>1</v>
      </c>
      <c r="AA162" t="b">
        <f>VLOOKUP(IF(K162="","Open",SUBSTITUTE(K162,"/Nov","")),lists!$B$27:$D$29,2,FALSE)</f>
        <v>1</v>
      </c>
      <c r="AB162" t="b">
        <f>VLOOKUP(I162,lists!B:C,2,FALSE)</f>
        <v>1</v>
      </c>
      <c r="AC162" t="b">
        <f>VLOOKUP(E162,lists!$B$23:$D$25,2,FALSE)</f>
        <v>1</v>
      </c>
      <c r="AD162">
        <f t="shared" si="19"/>
        <v>1</v>
      </c>
      <c r="AP162" s="32">
        <v>43991</v>
      </c>
      <c r="AQ162" s="32" t="s">
        <v>113</v>
      </c>
      <c r="AR162" s="32" t="s">
        <v>29</v>
      </c>
      <c r="AS162" s="32" t="s">
        <v>30</v>
      </c>
      <c r="AT162" s="32" t="s">
        <v>39</v>
      </c>
      <c r="AU162" s="32">
        <v>5</v>
      </c>
      <c r="AV162" s="32">
        <v>3</v>
      </c>
      <c r="AW162" s="32" t="s">
        <v>32</v>
      </c>
      <c r="BA162" s="32" t="s">
        <v>33</v>
      </c>
      <c r="BB162" s="32" t="s">
        <v>34</v>
      </c>
      <c r="BC162" s="32">
        <v>69</v>
      </c>
      <c r="BD162" s="32">
        <v>88</v>
      </c>
      <c r="BG162" s="32" t="s">
        <v>81</v>
      </c>
      <c r="BH162" s="32" t="s">
        <v>34</v>
      </c>
      <c r="BI162" s="32" t="s">
        <v>305</v>
      </c>
    </row>
    <row r="163" spans="1:61" x14ac:dyDescent="0.35">
      <c r="A163" s="4">
        <f t="shared" si="18"/>
        <v>163</v>
      </c>
      <c r="B163" s="4">
        <f t="shared" si="15"/>
        <v>162</v>
      </c>
      <c r="C163" s="12">
        <v>44051</v>
      </c>
      <c r="D163" t="s">
        <v>198</v>
      </c>
      <c r="E163" s="5" t="s">
        <v>48</v>
      </c>
      <c r="F163" t="s">
        <v>495</v>
      </c>
      <c r="G163" t="s">
        <v>86</v>
      </c>
      <c r="H163" s="21">
        <f>VLOOKUP(G163,lists!Z:AA,2,FALSE)</f>
        <v>16</v>
      </c>
      <c r="I163">
        <v>2</v>
      </c>
      <c r="J163" t="s">
        <v>32</v>
      </c>
      <c r="N163" t="s">
        <v>864</v>
      </c>
      <c r="O163" t="s">
        <v>34</v>
      </c>
      <c r="P163"/>
      <c r="Q163" t="s">
        <v>300</v>
      </c>
      <c r="U163" s="3" t="str">
        <f t="shared" si="16"/>
        <v>Other</v>
      </c>
      <c r="V163" s="3" t="str">
        <f t="shared" si="14"/>
        <v>A</v>
      </c>
      <c r="W163" t="b">
        <f>VLOOKUP(J163,lists!$B$2:$C$3,2,FALSE)</f>
        <v>1</v>
      </c>
      <c r="X163" t="b">
        <f>VLOOKUP(U163,lists!$B:$C,2,FALSE)</f>
        <v>1</v>
      </c>
      <c r="Y163" t="b">
        <f>IF(AND(H163&gt;=FLAT!$L$1,'Raw - F'!H163&lt;=FLAT!$L$2),TRUE,FALSE)</f>
        <v>1</v>
      </c>
      <c r="Z163" t="b">
        <f>VLOOKUP(V163,lists!$B$7:$C$8,2,FALSE)</f>
        <v>1</v>
      </c>
      <c r="AA163" t="b">
        <f>VLOOKUP(IF(K163="","Open",SUBSTITUTE(K163,"/Nov","")),lists!$B$27:$D$29,2,FALSE)</f>
        <v>1</v>
      </c>
      <c r="AB163" t="b">
        <f>VLOOKUP(I163,lists!B:C,2,FALSE)</f>
        <v>1</v>
      </c>
      <c r="AC163" t="b">
        <f>VLOOKUP(E163,lists!$B$23:$D$25,2,FALSE)</f>
        <v>1</v>
      </c>
      <c r="AD163">
        <f t="shared" si="19"/>
        <v>1</v>
      </c>
      <c r="AP163" s="32">
        <v>43991</v>
      </c>
      <c r="AQ163" s="32" t="s">
        <v>113</v>
      </c>
      <c r="AR163" s="32" t="s">
        <v>29</v>
      </c>
      <c r="AS163" s="32" t="s">
        <v>30</v>
      </c>
      <c r="AT163" s="32" t="s">
        <v>37</v>
      </c>
      <c r="AU163" s="32">
        <v>6</v>
      </c>
      <c r="AV163" s="32">
        <v>3</v>
      </c>
      <c r="AW163" s="32" t="s">
        <v>32</v>
      </c>
      <c r="BA163" s="32" t="s">
        <v>33</v>
      </c>
      <c r="BB163" s="32" t="s">
        <v>34</v>
      </c>
      <c r="BC163" s="32">
        <v>69</v>
      </c>
      <c r="BD163" s="32">
        <v>88</v>
      </c>
      <c r="BG163" s="32" t="s">
        <v>81</v>
      </c>
      <c r="BH163" s="32" t="s">
        <v>34</v>
      </c>
      <c r="BI163" s="32" t="s">
        <v>305</v>
      </c>
    </row>
    <row r="164" spans="1:61" x14ac:dyDescent="0.35">
      <c r="A164" s="4">
        <f t="shared" si="18"/>
        <v>164</v>
      </c>
      <c r="B164" s="4">
        <f t="shared" si="15"/>
        <v>163</v>
      </c>
      <c r="C164" s="12">
        <v>44051</v>
      </c>
      <c r="D164" t="s">
        <v>198</v>
      </c>
      <c r="E164" s="5" t="s">
        <v>48</v>
      </c>
      <c r="F164" t="s">
        <v>496</v>
      </c>
      <c r="G164" t="s">
        <v>67</v>
      </c>
      <c r="H164" s="21">
        <f>VLOOKUP(G164,lists!Z:AA,2,FALSE)</f>
        <v>12</v>
      </c>
      <c r="I164">
        <v>2</v>
      </c>
      <c r="J164" t="s">
        <v>32</v>
      </c>
      <c r="N164" t="s">
        <v>864</v>
      </c>
      <c r="O164" t="s">
        <v>34</v>
      </c>
      <c r="P164"/>
      <c r="Q164" t="s">
        <v>301</v>
      </c>
      <c r="U164" s="3" t="str">
        <f t="shared" si="16"/>
        <v>Other</v>
      </c>
      <c r="V164" s="3" t="str">
        <f t="shared" si="14"/>
        <v>A</v>
      </c>
      <c r="W164" t="b">
        <f>VLOOKUP(J164,lists!$B$2:$C$3,2,FALSE)</f>
        <v>1</v>
      </c>
      <c r="X164" t="b">
        <f>VLOOKUP(U164,lists!$B:$C,2,FALSE)</f>
        <v>1</v>
      </c>
      <c r="Y164" t="b">
        <f>IF(AND(H164&gt;=FLAT!$L$1,'Raw - F'!H164&lt;=FLAT!$L$2),TRUE,FALSE)</f>
        <v>1</v>
      </c>
      <c r="Z164" t="b">
        <f>VLOOKUP(V164,lists!$B$7:$C$8,2,FALSE)</f>
        <v>1</v>
      </c>
      <c r="AA164" t="b">
        <f>VLOOKUP(IF(K164="","Open",SUBSTITUTE(K164,"/Nov","")),lists!$B$27:$D$29,2,FALSE)</f>
        <v>1</v>
      </c>
      <c r="AB164" t="b">
        <f>VLOOKUP(I164,lists!B:C,2,FALSE)</f>
        <v>1</v>
      </c>
      <c r="AC164" t="b">
        <f>VLOOKUP(E164,lists!$B$23:$D$25,2,FALSE)</f>
        <v>1</v>
      </c>
      <c r="AD164">
        <f t="shared" si="19"/>
        <v>1</v>
      </c>
      <c r="AP164" s="32">
        <v>43991</v>
      </c>
      <c r="AQ164" s="32" t="s">
        <v>113</v>
      </c>
      <c r="AR164" s="32" t="s">
        <v>29</v>
      </c>
      <c r="AS164" s="32" t="s">
        <v>30</v>
      </c>
      <c r="AT164" s="32" t="s">
        <v>36</v>
      </c>
      <c r="AU164" s="32">
        <v>8</v>
      </c>
      <c r="AV164" s="32">
        <v>3</v>
      </c>
      <c r="AW164" s="32" t="s">
        <v>32</v>
      </c>
      <c r="BA164" s="32" t="s">
        <v>33</v>
      </c>
      <c r="BB164" s="32" t="s">
        <v>34</v>
      </c>
      <c r="BC164" s="32">
        <v>76</v>
      </c>
      <c r="BD164" s="32">
        <v>95</v>
      </c>
      <c r="BG164" s="32" t="s">
        <v>81</v>
      </c>
      <c r="BH164" s="32" t="s">
        <v>34</v>
      </c>
      <c r="BI164" s="32" t="s">
        <v>292</v>
      </c>
    </row>
    <row r="165" spans="1:61" x14ac:dyDescent="0.35">
      <c r="A165" s="4">
        <f t="shared" si="18"/>
        <v>165</v>
      </c>
      <c r="B165" s="4">
        <f t="shared" si="15"/>
        <v>164</v>
      </c>
      <c r="C165" s="12">
        <v>44051</v>
      </c>
      <c r="D165" t="s">
        <v>198</v>
      </c>
      <c r="E165" s="5" t="s">
        <v>48</v>
      </c>
      <c r="F165" t="s">
        <v>497</v>
      </c>
      <c r="G165" t="s">
        <v>67</v>
      </c>
      <c r="H165" s="21">
        <f>VLOOKUP(G165,lists!Z:AA,2,FALSE)</f>
        <v>12</v>
      </c>
      <c r="I165">
        <v>3</v>
      </c>
      <c r="J165" t="s">
        <v>32</v>
      </c>
      <c r="N165" t="s">
        <v>863</v>
      </c>
      <c r="O165" t="s">
        <v>34</v>
      </c>
      <c r="P165"/>
      <c r="Q165" t="s">
        <v>292</v>
      </c>
      <c r="U165" s="3" t="str">
        <f t="shared" si="16"/>
        <v>3YO</v>
      </c>
      <c r="V165" s="3" t="str">
        <f t="shared" si="14"/>
        <v>A</v>
      </c>
      <c r="W165" t="b">
        <f>VLOOKUP(J165,lists!$B$2:$C$3,2,FALSE)</f>
        <v>1</v>
      </c>
      <c r="X165" t="b">
        <f>VLOOKUP(U165,lists!$B:$C,2,FALSE)</f>
        <v>1</v>
      </c>
      <c r="Y165" t="b">
        <f>IF(AND(H165&gt;=FLAT!$L$1,'Raw - F'!H165&lt;=FLAT!$L$2),TRUE,FALSE)</f>
        <v>1</v>
      </c>
      <c r="Z165" t="b">
        <f>VLOOKUP(V165,lists!$B$7:$C$8,2,FALSE)</f>
        <v>1</v>
      </c>
      <c r="AA165" t="b">
        <f>VLOOKUP(IF(K165="","Open",SUBSTITUTE(K165,"/Nov","")),lists!$B$27:$D$29,2,FALSE)</f>
        <v>1</v>
      </c>
      <c r="AB165" t="b">
        <f>VLOOKUP(I165,lists!B:C,2,FALSE)</f>
        <v>1</v>
      </c>
      <c r="AC165" t="b">
        <f>VLOOKUP(E165,lists!$B$23:$D$25,2,FALSE)</f>
        <v>1</v>
      </c>
      <c r="AD165">
        <f t="shared" si="19"/>
        <v>1</v>
      </c>
      <c r="AP165" s="32">
        <v>43991</v>
      </c>
      <c r="AQ165" s="32" t="s">
        <v>113</v>
      </c>
      <c r="AR165" s="32" t="s">
        <v>29</v>
      </c>
      <c r="AS165" s="32" t="s">
        <v>30</v>
      </c>
      <c r="AT165" s="32" t="s">
        <v>45</v>
      </c>
      <c r="AU165" s="32">
        <v>10</v>
      </c>
      <c r="AV165" s="32">
        <v>3</v>
      </c>
      <c r="AW165" s="32" t="s">
        <v>32</v>
      </c>
      <c r="BA165" s="32" t="s">
        <v>43</v>
      </c>
      <c r="BB165" s="32" t="s">
        <v>52</v>
      </c>
      <c r="BC165" s="32">
        <v>71</v>
      </c>
      <c r="BD165" s="32">
        <v>90</v>
      </c>
      <c r="BG165" s="32" t="s">
        <v>43</v>
      </c>
      <c r="BH165" s="32" t="s">
        <v>52</v>
      </c>
      <c r="BI165" s="32" t="s">
        <v>304</v>
      </c>
    </row>
    <row r="166" spans="1:61" x14ac:dyDescent="0.35">
      <c r="A166" s="4">
        <f t="shared" si="18"/>
        <v>166</v>
      </c>
      <c r="B166" s="4">
        <f t="shared" si="15"/>
        <v>165</v>
      </c>
      <c r="C166" s="12">
        <v>44051</v>
      </c>
      <c r="D166" t="s">
        <v>198</v>
      </c>
      <c r="E166" s="5" t="s">
        <v>48</v>
      </c>
      <c r="F166" t="s">
        <v>498</v>
      </c>
      <c r="G166" t="s">
        <v>328</v>
      </c>
      <c r="H166" s="21">
        <f>VLOOKUP(G166,lists!Z:AA,2,FALSE)</f>
        <v>6</v>
      </c>
      <c r="I166">
        <v>2</v>
      </c>
      <c r="J166" t="s">
        <v>32</v>
      </c>
      <c r="N166" t="s">
        <v>862</v>
      </c>
      <c r="O166" t="s">
        <v>34</v>
      </c>
      <c r="P166"/>
      <c r="Q166" t="s">
        <v>301</v>
      </c>
      <c r="U166" s="3" t="str">
        <f t="shared" si="16"/>
        <v>Other</v>
      </c>
      <c r="V166" s="3" t="str">
        <f t="shared" si="14"/>
        <v>A</v>
      </c>
      <c r="W166" t="b">
        <f>VLOOKUP(J166,lists!$B$2:$C$3,2,FALSE)</f>
        <v>1</v>
      </c>
      <c r="X166" t="b">
        <f>VLOOKUP(U166,lists!$B:$C,2,FALSE)</f>
        <v>1</v>
      </c>
      <c r="Y166" t="b">
        <f>IF(AND(H166&gt;=FLAT!$L$1,'Raw - F'!H166&lt;=FLAT!$L$2),TRUE,FALSE)</f>
        <v>1</v>
      </c>
      <c r="Z166" t="b">
        <f>VLOOKUP(V166,lists!$B$7:$C$8,2,FALSE)</f>
        <v>1</v>
      </c>
      <c r="AA166" t="b">
        <f>VLOOKUP(IF(K166="","Open",SUBSTITUTE(K166,"/Nov","")),lists!$B$27:$D$29,2,FALSE)</f>
        <v>1</v>
      </c>
      <c r="AB166" t="b">
        <f>VLOOKUP(I166,lists!B:C,2,FALSE)</f>
        <v>1</v>
      </c>
      <c r="AC166" t="b">
        <f>VLOOKUP(E166,lists!$B$23:$D$25,2,FALSE)</f>
        <v>1</v>
      </c>
      <c r="AD166">
        <f t="shared" si="19"/>
        <v>1</v>
      </c>
      <c r="AP166" s="32">
        <v>43991</v>
      </c>
      <c r="AQ166" s="32" t="s">
        <v>113</v>
      </c>
      <c r="AR166" s="32" t="s">
        <v>29</v>
      </c>
      <c r="AS166" s="32" t="s">
        <v>30</v>
      </c>
      <c r="AT166" s="32" t="s">
        <v>51</v>
      </c>
      <c r="AU166" s="32">
        <v>7</v>
      </c>
      <c r="AV166" s="32">
        <v>4</v>
      </c>
      <c r="AW166" s="32" t="s">
        <v>32</v>
      </c>
      <c r="BA166" s="32" t="s">
        <v>43</v>
      </c>
      <c r="BB166" s="32" t="s">
        <v>34</v>
      </c>
      <c r="BC166" s="32">
        <v>61</v>
      </c>
      <c r="BD166" s="32">
        <v>80</v>
      </c>
      <c r="BG166" s="32" t="s">
        <v>43</v>
      </c>
      <c r="BH166" s="32" t="s">
        <v>34</v>
      </c>
      <c r="BI166" s="32" t="s">
        <v>308</v>
      </c>
    </row>
    <row r="167" spans="1:61" x14ac:dyDescent="0.35">
      <c r="A167" s="4">
        <f t="shared" si="18"/>
        <v>167</v>
      </c>
      <c r="B167" s="4">
        <f t="shared" si="15"/>
        <v>166</v>
      </c>
      <c r="C167" s="12">
        <v>44051</v>
      </c>
      <c r="D167" t="s">
        <v>198</v>
      </c>
      <c r="E167" s="5" t="s">
        <v>48</v>
      </c>
      <c r="F167" t="s">
        <v>499</v>
      </c>
      <c r="G167" t="s">
        <v>329</v>
      </c>
      <c r="H167" s="21">
        <f>VLOOKUP(G167,lists!Z:AA,2,FALSE)</f>
        <v>8</v>
      </c>
      <c r="I167">
        <v>2</v>
      </c>
      <c r="J167" t="s">
        <v>32</v>
      </c>
      <c r="N167" t="s">
        <v>864</v>
      </c>
      <c r="O167" t="s">
        <v>34</v>
      </c>
      <c r="P167"/>
      <c r="Q167" t="s">
        <v>300</v>
      </c>
      <c r="U167" s="3" t="str">
        <f t="shared" si="16"/>
        <v>Other</v>
      </c>
      <c r="V167" s="3" t="str">
        <f t="shared" si="14"/>
        <v>A</v>
      </c>
      <c r="W167" t="b">
        <f>VLOOKUP(J167,lists!$B$2:$C$3,2,FALSE)</f>
        <v>1</v>
      </c>
      <c r="X167" t="b">
        <f>VLOOKUP(U167,lists!$B:$C,2,FALSE)</f>
        <v>1</v>
      </c>
      <c r="Y167" t="b">
        <f>IF(AND(H167&gt;=FLAT!$L$1,'Raw - F'!H167&lt;=FLAT!$L$2),TRUE,FALSE)</f>
        <v>1</v>
      </c>
      <c r="Z167" t="b">
        <f>VLOOKUP(V167,lists!$B$7:$C$8,2,FALSE)</f>
        <v>1</v>
      </c>
      <c r="AA167" t="b">
        <f>VLOOKUP(IF(K167="","Open",SUBSTITUTE(K167,"/Nov","")),lists!$B$27:$D$29,2,FALSE)</f>
        <v>1</v>
      </c>
      <c r="AB167" t="b">
        <f>VLOOKUP(I167,lists!B:C,2,FALSE)</f>
        <v>1</v>
      </c>
      <c r="AC167" t="b">
        <f>VLOOKUP(E167,lists!$B$23:$D$25,2,FALSE)</f>
        <v>1</v>
      </c>
      <c r="AD167">
        <f t="shared" si="19"/>
        <v>1</v>
      </c>
      <c r="AP167" s="32">
        <v>43991</v>
      </c>
      <c r="AQ167" s="32" t="s">
        <v>113</v>
      </c>
      <c r="AR167" s="32" t="s">
        <v>29</v>
      </c>
      <c r="AS167" s="32" t="s">
        <v>49</v>
      </c>
      <c r="AT167" s="32" t="s">
        <v>51</v>
      </c>
      <c r="AU167" s="32">
        <v>7</v>
      </c>
      <c r="AV167" s="32">
        <v>5</v>
      </c>
      <c r="AW167" s="32" t="s">
        <v>40</v>
      </c>
      <c r="AX167" s="32" t="s">
        <v>50</v>
      </c>
      <c r="BA167" s="32" t="s">
        <v>43</v>
      </c>
      <c r="BB167" s="32" t="s">
        <v>34</v>
      </c>
      <c r="BC167" s="32">
        <v>0</v>
      </c>
      <c r="BD167" s="32">
        <v>0</v>
      </c>
      <c r="BG167" s="32" t="s">
        <v>43</v>
      </c>
      <c r="BH167" s="32" t="s">
        <v>34</v>
      </c>
      <c r="BI167" s="32" t="s">
        <v>91</v>
      </c>
    </row>
    <row r="168" spans="1:61" x14ac:dyDescent="0.35">
      <c r="A168" s="4">
        <f t="shared" si="18"/>
        <v>168</v>
      </c>
      <c r="B168" s="4">
        <f t="shared" si="15"/>
        <v>167</v>
      </c>
      <c r="C168" s="12">
        <v>44051</v>
      </c>
      <c r="D168" t="s">
        <v>198</v>
      </c>
      <c r="E168" s="5" t="s">
        <v>48</v>
      </c>
      <c r="F168" t="s">
        <v>500</v>
      </c>
      <c r="G168" t="s">
        <v>333</v>
      </c>
      <c r="H168" s="21">
        <f>VLOOKUP(G168,lists!Z:AA,2,FALSE)</f>
        <v>7</v>
      </c>
      <c r="I168">
        <v>5</v>
      </c>
      <c r="J168" t="s">
        <v>40</v>
      </c>
      <c r="K168" t="s">
        <v>41</v>
      </c>
      <c r="N168" t="s">
        <v>861</v>
      </c>
      <c r="O168" t="s">
        <v>34</v>
      </c>
      <c r="P168"/>
      <c r="Q168">
        <v>0</v>
      </c>
      <c r="U168" s="3" t="str">
        <f t="shared" si="16"/>
        <v>2YO</v>
      </c>
      <c r="V168" s="3" t="str">
        <f t="shared" si="14"/>
        <v>A</v>
      </c>
      <c r="W168" t="b">
        <f>VLOOKUP(J168,lists!$B$2:$C$3,2,FALSE)</f>
        <v>1</v>
      </c>
      <c r="X168" t="b">
        <f>VLOOKUP(U168,lists!$B:$C,2,FALSE)</f>
        <v>1</v>
      </c>
      <c r="Y168" t="b">
        <f>IF(AND(H168&gt;=FLAT!$L$1,'Raw - F'!H168&lt;=FLAT!$L$2),TRUE,FALSE)</f>
        <v>1</v>
      </c>
      <c r="Z168" t="b">
        <f>VLOOKUP(V168,lists!$B$7:$C$8,2,FALSE)</f>
        <v>1</v>
      </c>
      <c r="AA168" t="b">
        <f>VLOOKUP(IF(K168="","Open",SUBSTITUTE(K168,"/Nov","")),lists!$B$27:$D$29,2,FALSE)</f>
        <v>1</v>
      </c>
      <c r="AB168" t="b">
        <f>VLOOKUP(I168,lists!B:C,2,FALSE)</f>
        <v>1</v>
      </c>
      <c r="AC168" t="b">
        <f>VLOOKUP(E168,lists!$B$23:$D$25,2,FALSE)</f>
        <v>1</v>
      </c>
      <c r="AD168">
        <f t="shared" si="19"/>
        <v>1</v>
      </c>
      <c r="AP168" s="32">
        <v>43991</v>
      </c>
      <c r="AQ168" s="32" t="s">
        <v>113</v>
      </c>
      <c r="AR168" s="32" t="s">
        <v>29</v>
      </c>
      <c r="AS168" s="32" t="s">
        <v>223</v>
      </c>
      <c r="AT168" s="32" t="s">
        <v>51</v>
      </c>
      <c r="AU168" s="32">
        <v>7</v>
      </c>
      <c r="AV168" s="32">
        <v>5</v>
      </c>
      <c r="AW168" s="32" t="s">
        <v>40</v>
      </c>
      <c r="AX168" s="32" t="s">
        <v>41</v>
      </c>
      <c r="BA168" s="32" t="s">
        <v>42</v>
      </c>
      <c r="BB168" s="32" t="s">
        <v>34</v>
      </c>
      <c r="BC168" s="32">
        <v>0</v>
      </c>
      <c r="BD168" s="32">
        <v>0</v>
      </c>
      <c r="BG168" s="32" t="s">
        <v>42</v>
      </c>
      <c r="BH168" s="32" t="s">
        <v>34</v>
      </c>
      <c r="BI168" s="32" t="s">
        <v>91</v>
      </c>
    </row>
    <row r="169" spans="1:61" x14ac:dyDescent="0.35">
      <c r="A169" s="4">
        <f t="shared" si="18"/>
        <v>169</v>
      </c>
      <c r="B169" s="4">
        <f t="shared" si="15"/>
        <v>168</v>
      </c>
      <c r="C169" s="12">
        <v>44051</v>
      </c>
      <c r="D169" t="s">
        <v>198</v>
      </c>
      <c r="E169" s="5" t="s">
        <v>48</v>
      </c>
      <c r="F169" t="s">
        <v>501</v>
      </c>
      <c r="G169" t="s">
        <v>328</v>
      </c>
      <c r="H169" s="21">
        <f>VLOOKUP(G169,lists!Z:AA,2,FALSE)</f>
        <v>6</v>
      </c>
      <c r="I169">
        <v>3</v>
      </c>
      <c r="J169" t="s">
        <v>32</v>
      </c>
      <c r="N169" t="s">
        <v>861</v>
      </c>
      <c r="O169" t="s">
        <v>34</v>
      </c>
      <c r="P169"/>
      <c r="Q169" t="s">
        <v>304</v>
      </c>
      <c r="U169" s="3" t="str">
        <f t="shared" si="16"/>
        <v>2YO</v>
      </c>
      <c r="V169" s="3" t="str">
        <f t="shared" si="14"/>
        <v>A</v>
      </c>
      <c r="W169" t="b">
        <f>VLOOKUP(J169,lists!$B$2:$C$3,2,FALSE)</f>
        <v>1</v>
      </c>
      <c r="X169" t="b">
        <f>VLOOKUP(U169,lists!$B:$C,2,FALSE)</f>
        <v>1</v>
      </c>
      <c r="Y169" t="b">
        <f>IF(AND(H169&gt;=FLAT!$L$1,'Raw - F'!H169&lt;=FLAT!$L$2),TRUE,FALSE)</f>
        <v>1</v>
      </c>
      <c r="Z169" t="b">
        <f>VLOOKUP(V169,lists!$B$7:$C$8,2,FALSE)</f>
        <v>1</v>
      </c>
      <c r="AA169" t="b">
        <f>VLOOKUP(IF(K169="","Open",SUBSTITUTE(K169,"/Nov","")),lists!$B$27:$D$29,2,FALSE)</f>
        <v>1</v>
      </c>
      <c r="AB169" t="b">
        <f>VLOOKUP(I169,lists!B:C,2,FALSE)</f>
        <v>1</v>
      </c>
      <c r="AC169" t="b">
        <f>VLOOKUP(E169,lists!$B$23:$D$25,2,FALSE)</f>
        <v>1</v>
      </c>
      <c r="AD169">
        <f t="shared" si="19"/>
        <v>1</v>
      </c>
      <c r="AP169" s="32">
        <v>43991</v>
      </c>
      <c r="AQ169" s="32" t="s">
        <v>113</v>
      </c>
      <c r="AR169" s="32" t="s">
        <v>29</v>
      </c>
      <c r="AS169" s="32" t="s">
        <v>44</v>
      </c>
      <c r="AT169" s="32" t="s">
        <v>45</v>
      </c>
      <c r="AU169" s="32">
        <v>10</v>
      </c>
      <c r="AV169" s="32">
        <v>5</v>
      </c>
      <c r="AW169" s="32" t="s">
        <v>40</v>
      </c>
      <c r="AX169" s="32" t="s">
        <v>41</v>
      </c>
      <c r="BA169" s="32" t="s">
        <v>46</v>
      </c>
      <c r="BB169" s="32" t="s">
        <v>34</v>
      </c>
      <c r="BC169" s="32">
        <v>0</v>
      </c>
      <c r="BD169" s="32">
        <v>0</v>
      </c>
      <c r="BG169" s="32" t="s">
        <v>81</v>
      </c>
      <c r="BH169" s="32" t="s">
        <v>34</v>
      </c>
      <c r="BI169" s="32" t="s">
        <v>91</v>
      </c>
    </row>
    <row r="170" spans="1:61" x14ac:dyDescent="0.35">
      <c r="A170" s="4">
        <f t="shared" si="18"/>
        <v>170</v>
      </c>
      <c r="B170" s="4">
        <f t="shared" si="15"/>
        <v>169</v>
      </c>
      <c r="C170" s="12">
        <v>44051</v>
      </c>
      <c r="D170" t="s">
        <v>130</v>
      </c>
      <c r="E170" s="5" t="s">
        <v>29</v>
      </c>
      <c r="F170" t="s">
        <v>502</v>
      </c>
      <c r="G170" t="s">
        <v>329</v>
      </c>
      <c r="H170" s="21">
        <f>VLOOKUP(G170,lists!Z:AA,2,FALSE)</f>
        <v>8</v>
      </c>
      <c r="I170">
        <v>1</v>
      </c>
      <c r="J170" t="s">
        <v>40</v>
      </c>
      <c r="N170" t="s">
        <v>862</v>
      </c>
      <c r="O170" t="s">
        <v>52</v>
      </c>
      <c r="P170"/>
      <c r="Q170">
        <v>0</v>
      </c>
      <c r="U170" s="3" t="str">
        <f t="shared" si="16"/>
        <v>Other</v>
      </c>
      <c r="V170" s="3" t="str">
        <f t="shared" si="14"/>
        <v>F</v>
      </c>
      <c r="W170" t="b">
        <f>VLOOKUP(J170,lists!$B$2:$C$3,2,FALSE)</f>
        <v>1</v>
      </c>
      <c r="X170" t="b">
        <f>VLOOKUP(U170,lists!$B:$C,2,FALSE)</f>
        <v>1</v>
      </c>
      <c r="Y170" t="b">
        <f>IF(AND(H170&gt;=FLAT!$L$1,'Raw - F'!H170&lt;=FLAT!$L$2),TRUE,FALSE)</f>
        <v>1</v>
      </c>
      <c r="Z170" t="b">
        <f>VLOOKUP(V170,lists!$B$7:$C$8,2,FALSE)</f>
        <v>1</v>
      </c>
      <c r="AA170" t="b">
        <f>VLOOKUP(IF(K170="","Open",SUBSTITUTE(K170,"/Nov","")),lists!$B$27:$D$29,2,FALSE)</f>
        <v>1</v>
      </c>
      <c r="AB170" t="b">
        <f>VLOOKUP(I170,lists!B:C,2,FALSE)</f>
        <v>1</v>
      </c>
      <c r="AC170" t="b">
        <f>VLOOKUP(E170,lists!$B$23:$D$25,2,FALSE)</f>
        <v>1</v>
      </c>
      <c r="AD170">
        <f t="shared" si="19"/>
        <v>1</v>
      </c>
      <c r="AP170" s="32">
        <v>43991</v>
      </c>
      <c r="AQ170" s="32" t="s">
        <v>209</v>
      </c>
      <c r="AR170" s="32" t="s">
        <v>54</v>
      </c>
      <c r="AS170" s="32" t="s">
        <v>30</v>
      </c>
      <c r="AT170" s="32" t="s">
        <v>45</v>
      </c>
      <c r="AU170" s="32">
        <v>10</v>
      </c>
      <c r="AV170" s="32">
        <v>4</v>
      </c>
      <c r="AW170" s="32" t="s">
        <v>32</v>
      </c>
      <c r="BA170" s="32" t="s">
        <v>33</v>
      </c>
      <c r="BB170" s="32" t="s">
        <v>34</v>
      </c>
      <c r="BC170" s="32">
        <v>58</v>
      </c>
      <c r="BD170" s="32">
        <v>77</v>
      </c>
      <c r="BG170" s="32" t="s">
        <v>81</v>
      </c>
      <c r="BH170" s="32" t="s">
        <v>34</v>
      </c>
      <c r="BI170" s="32" t="s">
        <v>310</v>
      </c>
    </row>
    <row r="171" spans="1:61" x14ac:dyDescent="0.35">
      <c r="A171" s="4">
        <f t="shared" si="18"/>
        <v>171</v>
      </c>
      <c r="B171" s="4">
        <f t="shared" si="15"/>
        <v>170</v>
      </c>
      <c r="C171" s="12">
        <v>44051</v>
      </c>
      <c r="D171" t="s">
        <v>130</v>
      </c>
      <c r="E171" s="5" t="s">
        <v>29</v>
      </c>
      <c r="F171" t="s">
        <v>503</v>
      </c>
      <c r="G171" t="s">
        <v>328</v>
      </c>
      <c r="H171" s="21">
        <f>VLOOKUP(G171,lists!Z:AA,2,FALSE)</f>
        <v>6</v>
      </c>
      <c r="I171">
        <v>3</v>
      </c>
      <c r="J171" t="s">
        <v>32</v>
      </c>
      <c r="N171" t="s">
        <v>862</v>
      </c>
      <c r="O171" t="s">
        <v>52</v>
      </c>
      <c r="P171"/>
      <c r="Q171" t="s">
        <v>292</v>
      </c>
      <c r="U171" s="3" t="str">
        <f t="shared" si="16"/>
        <v>Other</v>
      </c>
      <c r="V171" s="3" t="str">
        <f t="shared" si="14"/>
        <v>F</v>
      </c>
      <c r="W171" t="b">
        <f>VLOOKUP(J171,lists!$B$2:$C$3,2,FALSE)</f>
        <v>1</v>
      </c>
      <c r="X171" t="b">
        <f>VLOOKUP(U171,lists!$B:$C,2,FALSE)</f>
        <v>1</v>
      </c>
      <c r="Y171" t="b">
        <f>IF(AND(H171&gt;=FLAT!$L$1,'Raw - F'!H171&lt;=FLAT!$L$2),TRUE,FALSE)</f>
        <v>1</v>
      </c>
      <c r="Z171" t="b">
        <f>VLOOKUP(V171,lists!$B$7:$C$8,2,FALSE)</f>
        <v>1</v>
      </c>
      <c r="AA171" t="b">
        <f>VLOOKUP(IF(K171="","Open",SUBSTITUTE(K171,"/Nov","")),lists!$B$27:$D$29,2,FALSE)</f>
        <v>1</v>
      </c>
      <c r="AB171" t="b">
        <f>VLOOKUP(I171,lists!B:C,2,FALSE)</f>
        <v>1</v>
      </c>
      <c r="AC171" t="b">
        <f>VLOOKUP(E171,lists!$B$23:$D$25,2,FALSE)</f>
        <v>1</v>
      </c>
      <c r="AD171">
        <f t="shared" si="19"/>
        <v>1</v>
      </c>
      <c r="AP171" s="32">
        <v>43991</v>
      </c>
      <c r="AQ171" s="32" t="s">
        <v>209</v>
      </c>
      <c r="AR171" s="32" t="s">
        <v>54</v>
      </c>
      <c r="AS171" s="32" t="s">
        <v>30</v>
      </c>
      <c r="AT171" s="32" t="s">
        <v>59</v>
      </c>
      <c r="AU171" s="32">
        <v>14</v>
      </c>
      <c r="AV171" s="32">
        <v>4</v>
      </c>
      <c r="AW171" s="32" t="s">
        <v>32</v>
      </c>
      <c r="BA171" s="32" t="s">
        <v>33</v>
      </c>
      <c r="BB171" s="32" t="s">
        <v>34</v>
      </c>
      <c r="BC171" s="32">
        <v>66</v>
      </c>
      <c r="BD171" s="32">
        <v>85</v>
      </c>
      <c r="BG171" s="32" t="s">
        <v>81</v>
      </c>
      <c r="BH171" s="32" t="s">
        <v>34</v>
      </c>
      <c r="BI171" s="32" t="s">
        <v>293</v>
      </c>
    </row>
    <row r="172" spans="1:61" x14ac:dyDescent="0.35">
      <c r="A172" s="4">
        <f t="shared" si="18"/>
        <v>172</v>
      </c>
      <c r="B172" s="4">
        <f t="shared" si="15"/>
        <v>171</v>
      </c>
      <c r="C172" s="12">
        <v>44051</v>
      </c>
      <c r="D172" t="s">
        <v>130</v>
      </c>
      <c r="E172" s="5" t="s">
        <v>29</v>
      </c>
      <c r="F172" t="s">
        <v>504</v>
      </c>
      <c r="G172" t="s">
        <v>327</v>
      </c>
      <c r="H172" s="21">
        <f>VLOOKUP(G172,lists!Z:AA,2,FALSE)</f>
        <v>5</v>
      </c>
      <c r="I172">
        <v>4</v>
      </c>
      <c r="J172" t="s">
        <v>32</v>
      </c>
      <c r="N172" t="s">
        <v>862</v>
      </c>
      <c r="O172" t="s">
        <v>34</v>
      </c>
      <c r="P172"/>
      <c r="Q172" t="s">
        <v>293</v>
      </c>
      <c r="U172" s="3" t="str">
        <f t="shared" si="16"/>
        <v>Other</v>
      </c>
      <c r="V172" s="3" t="str">
        <f t="shared" si="14"/>
        <v>A</v>
      </c>
      <c r="W172" t="b">
        <f>VLOOKUP(J172,lists!$B$2:$C$3,2,FALSE)</f>
        <v>1</v>
      </c>
      <c r="X172" t="b">
        <f>VLOOKUP(U172,lists!$B:$C,2,FALSE)</f>
        <v>1</v>
      </c>
      <c r="Y172" t="b">
        <f>IF(AND(H172&gt;=FLAT!$L$1,'Raw - F'!H172&lt;=FLAT!$L$2),TRUE,FALSE)</f>
        <v>1</v>
      </c>
      <c r="Z172" t="b">
        <f>VLOOKUP(V172,lists!$B$7:$C$8,2,FALSE)</f>
        <v>1</v>
      </c>
      <c r="AA172" t="b">
        <f>VLOOKUP(IF(K172="","Open",SUBSTITUTE(K172,"/Nov","")),lists!$B$27:$D$29,2,FALSE)</f>
        <v>1</v>
      </c>
      <c r="AB172" t="b">
        <f>VLOOKUP(I172,lists!B:C,2,FALSE)</f>
        <v>1</v>
      </c>
      <c r="AC172" t="b">
        <f>VLOOKUP(E172,lists!$B$23:$D$25,2,FALSE)</f>
        <v>1</v>
      </c>
      <c r="AD172">
        <f t="shared" si="19"/>
        <v>1</v>
      </c>
      <c r="AP172" s="32">
        <v>43991</v>
      </c>
      <c r="AQ172" s="32" t="s">
        <v>209</v>
      </c>
      <c r="AR172" s="32" t="s">
        <v>54</v>
      </c>
      <c r="AS172" s="32" t="s">
        <v>49</v>
      </c>
      <c r="AT172" s="32" t="s">
        <v>39</v>
      </c>
      <c r="AU172" s="32">
        <v>5</v>
      </c>
      <c r="AV172" s="32">
        <v>5</v>
      </c>
      <c r="AW172" s="32" t="s">
        <v>40</v>
      </c>
      <c r="AX172" s="32" t="s">
        <v>50</v>
      </c>
      <c r="AY172" s="32" t="s">
        <v>56</v>
      </c>
      <c r="BA172" s="32" t="s">
        <v>42</v>
      </c>
      <c r="BB172" s="32" t="s">
        <v>34</v>
      </c>
      <c r="BC172" s="32">
        <v>0</v>
      </c>
      <c r="BD172" s="32">
        <v>0</v>
      </c>
      <c r="BG172" s="32" t="s">
        <v>42</v>
      </c>
      <c r="BH172" s="32" t="s">
        <v>34</v>
      </c>
      <c r="BI172" s="32" t="s">
        <v>91</v>
      </c>
    </row>
    <row r="173" spans="1:61" x14ac:dyDescent="0.35">
      <c r="A173" s="4">
        <f t="shared" si="18"/>
        <v>173</v>
      </c>
      <c r="B173" s="4">
        <f t="shared" si="15"/>
        <v>172</v>
      </c>
      <c r="C173" s="12">
        <v>44051</v>
      </c>
      <c r="D173" t="s">
        <v>130</v>
      </c>
      <c r="E173" s="5" t="s">
        <v>29</v>
      </c>
      <c r="F173" t="s">
        <v>505</v>
      </c>
      <c r="G173" t="s">
        <v>329</v>
      </c>
      <c r="H173" s="21">
        <f>VLOOKUP(G173,lists!Z:AA,2,FALSE)</f>
        <v>8</v>
      </c>
      <c r="I173">
        <v>3</v>
      </c>
      <c r="J173" t="s">
        <v>32</v>
      </c>
      <c r="N173" t="s">
        <v>862</v>
      </c>
      <c r="O173" t="s">
        <v>34</v>
      </c>
      <c r="P173"/>
      <c r="Q173" t="s">
        <v>292</v>
      </c>
      <c r="U173" s="3" t="str">
        <f t="shared" si="16"/>
        <v>Other</v>
      </c>
      <c r="V173" s="3" t="str">
        <f t="shared" si="14"/>
        <v>A</v>
      </c>
      <c r="W173" t="b">
        <f>VLOOKUP(J173,lists!$B$2:$C$3,2,FALSE)</f>
        <v>1</v>
      </c>
      <c r="X173" t="b">
        <f>VLOOKUP(U173,lists!$B:$C,2,FALSE)</f>
        <v>1</v>
      </c>
      <c r="Y173" t="b">
        <f>IF(AND(H173&gt;=FLAT!$L$1,'Raw - F'!H173&lt;=FLAT!$L$2),TRUE,FALSE)</f>
        <v>1</v>
      </c>
      <c r="Z173" t="b">
        <f>VLOOKUP(V173,lists!$B$7:$C$8,2,FALSE)</f>
        <v>1</v>
      </c>
      <c r="AA173" t="b">
        <f>VLOOKUP(IF(K173="","Open",SUBSTITUTE(K173,"/Nov","")),lists!$B$27:$D$29,2,FALSE)</f>
        <v>1</v>
      </c>
      <c r="AB173" t="b">
        <f>VLOOKUP(I173,lists!B:C,2,FALSE)</f>
        <v>1</v>
      </c>
      <c r="AC173" t="b">
        <f>VLOOKUP(E173,lists!$B$23:$D$25,2,FALSE)</f>
        <v>1</v>
      </c>
      <c r="AD173">
        <f t="shared" si="19"/>
        <v>1</v>
      </c>
      <c r="AP173" s="32">
        <v>43991</v>
      </c>
      <c r="AQ173" s="32" t="s">
        <v>209</v>
      </c>
      <c r="AR173" s="32" t="s">
        <v>54</v>
      </c>
      <c r="AS173" s="32" t="s">
        <v>30</v>
      </c>
      <c r="AT173" s="32" t="s">
        <v>39</v>
      </c>
      <c r="AU173" s="32">
        <v>5</v>
      </c>
      <c r="AV173" s="32">
        <v>5</v>
      </c>
      <c r="AW173" s="32" t="s">
        <v>32</v>
      </c>
      <c r="BA173" s="32" t="s">
        <v>43</v>
      </c>
      <c r="BB173" s="32" t="s">
        <v>34</v>
      </c>
      <c r="BC173" s="32">
        <v>46</v>
      </c>
      <c r="BD173" s="32">
        <v>70</v>
      </c>
      <c r="BG173" s="32" t="s">
        <v>43</v>
      </c>
      <c r="BH173" s="32" t="s">
        <v>34</v>
      </c>
      <c r="BI173" s="32" t="s">
        <v>311</v>
      </c>
    </row>
    <row r="174" spans="1:61" x14ac:dyDescent="0.35">
      <c r="A174" s="4">
        <f t="shared" si="18"/>
        <v>174</v>
      </c>
      <c r="B174" s="4">
        <f t="shared" si="15"/>
        <v>173</v>
      </c>
      <c r="C174" s="12">
        <v>44051</v>
      </c>
      <c r="D174" t="s">
        <v>130</v>
      </c>
      <c r="E174" s="5" t="s">
        <v>29</v>
      </c>
      <c r="F174" t="s">
        <v>506</v>
      </c>
      <c r="G174" t="s">
        <v>330</v>
      </c>
      <c r="H174" s="21">
        <f>VLOOKUP(G174,lists!Z:AA,2,FALSE)</f>
        <v>10</v>
      </c>
      <c r="I174">
        <v>1</v>
      </c>
      <c r="J174" t="s">
        <v>40</v>
      </c>
      <c r="N174" t="s">
        <v>862</v>
      </c>
      <c r="O174" t="s">
        <v>34</v>
      </c>
      <c r="P174"/>
      <c r="Q174">
        <v>0</v>
      </c>
      <c r="U174" s="3" t="str">
        <f t="shared" si="16"/>
        <v>Other</v>
      </c>
      <c r="V174" s="3" t="str">
        <f t="shared" si="14"/>
        <v>A</v>
      </c>
      <c r="W174" t="b">
        <f>VLOOKUP(J174,lists!$B$2:$C$3,2,FALSE)</f>
        <v>1</v>
      </c>
      <c r="X174" t="b">
        <f>VLOOKUP(U174,lists!$B:$C,2,FALSE)</f>
        <v>1</v>
      </c>
      <c r="Y174" t="b">
        <f>IF(AND(H174&gt;=FLAT!$L$1,'Raw - F'!H174&lt;=FLAT!$L$2),TRUE,FALSE)</f>
        <v>1</v>
      </c>
      <c r="Z174" t="b">
        <f>VLOOKUP(V174,lists!$B$7:$C$8,2,FALSE)</f>
        <v>1</v>
      </c>
      <c r="AA174" t="b">
        <f>VLOOKUP(IF(K174="","Open",SUBSTITUTE(K174,"/Nov","")),lists!$B$27:$D$29,2,FALSE)</f>
        <v>1</v>
      </c>
      <c r="AB174" t="b">
        <f>VLOOKUP(I174,lists!B:C,2,FALSE)</f>
        <v>1</v>
      </c>
      <c r="AC174" t="b">
        <f>VLOOKUP(E174,lists!$B$23:$D$25,2,FALSE)</f>
        <v>1</v>
      </c>
      <c r="AD174">
        <f t="shared" si="19"/>
        <v>1</v>
      </c>
      <c r="AP174" s="32">
        <v>43991</v>
      </c>
      <c r="AQ174" s="32" t="s">
        <v>209</v>
      </c>
      <c r="AR174" s="32" t="s">
        <v>54</v>
      </c>
      <c r="AS174" s="32" t="s">
        <v>49</v>
      </c>
      <c r="AT174" s="32" t="s">
        <v>37</v>
      </c>
      <c r="AU174" s="32">
        <v>6</v>
      </c>
      <c r="AV174" s="32">
        <v>5</v>
      </c>
      <c r="AW174" s="32" t="s">
        <v>40</v>
      </c>
      <c r="AX174" s="32" t="s">
        <v>50</v>
      </c>
      <c r="AY174" s="32" t="s">
        <v>56</v>
      </c>
      <c r="BA174" s="32" t="s">
        <v>42</v>
      </c>
      <c r="BB174" s="32" t="s">
        <v>34</v>
      </c>
      <c r="BC174" s="32">
        <v>0</v>
      </c>
      <c r="BD174" s="32">
        <v>0</v>
      </c>
      <c r="BG174" s="32" t="s">
        <v>42</v>
      </c>
      <c r="BH174" s="32" t="s">
        <v>34</v>
      </c>
      <c r="BI174" s="32" t="s">
        <v>91</v>
      </c>
    </row>
    <row r="175" spans="1:61" x14ac:dyDescent="0.35">
      <c r="A175" s="4">
        <f t="shared" si="18"/>
        <v>175</v>
      </c>
      <c r="B175" s="4">
        <f t="shared" si="15"/>
        <v>174</v>
      </c>
      <c r="C175" s="12">
        <v>44051</v>
      </c>
      <c r="D175" t="s">
        <v>130</v>
      </c>
      <c r="E175" s="5" t="s">
        <v>29</v>
      </c>
      <c r="F175" t="s">
        <v>507</v>
      </c>
      <c r="G175" t="s">
        <v>329</v>
      </c>
      <c r="H175" s="21">
        <f>VLOOKUP(G175,lists!Z:AA,2,FALSE)</f>
        <v>8</v>
      </c>
      <c r="I175">
        <v>5</v>
      </c>
      <c r="J175" t="s">
        <v>32</v>
      </c>
      <c r="N175" t="s">
        <v>862</v>
      </c>
      <c r="O175" t="s">
        <v>34</v>
      </c>
      <c r="P175"/>
      <c r="Q175" t="s">
        <v>303</v>
      </c>
      <c r="U175" s="3" t="str">
        <f t="shared" si="16"/>
        <v>Other</v>
      </c>
      <c r="V175" s="3" t="str">
        <f t="shared" si="14"/>
        <v>A</v>
      </c>
      <c r="W175" t="b">
        <f>VLOOKUP(J175,lists!$B$2:$C$3,2,FALSE)</f>
        <v>1</v>
      </c>
      <c r="X175" t="b">
        <f>VLOOKUP(U175,lists!$B:$C,2,FALSE)</f>
        <v>1</v>
      </c>
      <c r="Y175" t="b">
        <f>IF(AND(H175&gt;=FLAT!$L$1,'Raw - F'!H175&lt;=FLAT!$L$2),TRUE,FALSE)</f>
        <v>1</v>
      </c>
      <c r="Z175" t="b">
        <f>VLOOKUP(V175,lists!$B$7:$C$8,2,FALSE)</f>
        <v>1</v>
      </c>
      <c r="AA175" t="b">
        <f>VLOOKUP(IF(K175="","Open",SUBSTITUTE(K175,"/Nov","")),lists!$B$27:$D$29,2,FALSE)</f>
        <v>1</v>
      </c>
      <c r="AB175" t="b">
        <f>VLOOKUP(I175,lists!B:C,2,FALSE)</f>
        <v>1</v>
      </c>
      <c r="AC175" t="b">
        <f>VLOOKUP(E175,lists!$B$23:$D$25,2,FALSE)</f>
        <v>1</v>
      </c>
      <c r="AD175">
        <f t="shared" si="19"/>
        <v>1</v>
      </c>
      <c r="AP175" s="32">
        <v>43991</v>
      </c>
      <c r="AQ175" s="32" t="s">
        <v>209</v>
      </c>
      <c r="AR175" s="32" t="s">
        <v>54</v>
      </c>
      <c r="AS175" s="32" t="s">
        <v>30</v>
      </c>
      <c r="AT175" s="32" t="s">
        <v>59</v>
      </c>
      <c r="AU175" s="32">
        <v>14</v>
      </c>
      <c r="AV175" s="32">
        <v>5</v>
      </c>
      <c r="AW175" s="32" t="s">
        <v>32</v>
      </c>
      <c r="BA175" s="32" t="s">
        <v>43</v>
      </c>
      <c r="BB175" s="32" t="s">
        <v>34</v>
      </c>
      <c r="BC175" s="32">
        <v>51</v>
      </c>
      <c r="BD175" s="32">
        <v>70</v>
      </c>
      <c r="BG175" s="32" t="s">
        <v>43</v>
      </c>
      <c r="BH175" s="32" t="s">
        <v>34</v>
      </c>
      <c r="BI175" s="32" t="s">
        <v>303</v>
      </c>
    </row>
    <row r="176" spans="1:61" x14ac:dyDescent="0.35">
      <c r="A176" s="4">
        <f t="shared" si="18"/>
        <v>176</v>
      </c>
      <c r="B176" s="4">
        <f t="shared" si="15"/>
        <v>175</v>
      </c>
      <c r="C176" s="12">
        <v>44051</v>
      </c>
      <c r="D176" t="s">
        <v>130</v>
      </c>
      <c r="E176" s="5" t="s">
        <v>29</v>
      </c>
      <c r="F176" t="s">
        <v>508</v>
      </c>
      <c r="G176" t="s">
        <v>333</v>
      </c>
      <c r="H176" s="21">
        <f>VLOOKUP(G176,lists!Z:AA,2,FALSE)</f>
        <v>7</v>
      </c>
      <c r="I176">
        <v>3</v>
      </c>
      <c r="J176" t="s">
        <v>32</v>
      </c>
      <c r="N176" t="s">
        <v>862</v>
      </c>
      <c r="O176" t="s">
        <v>34</v>
      </c>
      <c r="P176"/>
      <c r="Q176" t="s">
        <v>304</v>
      </c>
      <c r="U176" s="3" t="str">
        <f t="shared" si="16"/>
        <v>Other</v>
      </c>
      <c r="V176" s="3" t="str">
        <f t="shared" si="14"/>
        <v>A</v>
      </c>
      <c r="W176" t="b">
        <f>VLOOKUP(J176,lists!$B$2:$C$3,2,FALSE)</f>
        <v>1</v>
      </c>
      <c r="X176" t="b">
        <f>VLOOKUP(U176,lists!$B:$C,2,FALSE)</f>
        <v>1</v>
      </c>
      <c r="Y176" t="b">
        <f>IF(AND(H176&gt;=FLAT!$L$1,'Raw - F'!H176&lt;=FLAT!$L$2),TRUE,FALSE)</f>
        <v>1</v>
      </c>
      <c r="Z176" t="b">
        <f>VLOOKUP(V176,lists!$B$7:$C$8,2,FALSE)</f>
        <v>1</v>
      </c>
      <c r="AA176" t="b">
        <f>VLOOKUP(IF(K176="","Open",SUBSTITUTE(K176,"/Nov","")),lists!$B$27:$D$29,2,FALSE)</f>
        <v>1</v>
      </c>
      <c r="AB176" t="b">
        <f>VLOOKUP(I176,lists!B:C,2,FALSE)</f>
        <v>1</v>
      </c>
      <c r="AC176" t="b">
        <f>VLOOKUP(E176,lists!$B$23:$D$25,2,FALSE)</f>
        <v>1</v>
      </c>
      <c r="AD176">
        <f t="shared" si="19"/>
        <v>1</v>
      </c>
      <c r="AP176" s="32">
        <v>43991</v>
      </c>
      <c r="AQ176" s="32" t="s">
        <v>209</v>
      </c>
      <c r="AR176" s="32" t="s">
        <v>54</v>
      </c>
      <c r="AS176" s="32" t="s">
        <v>30</v>
      </c>
      <c r="AT176" s="32" t="s">
        <v>36</v>
      </c>
      <c r="AU176" s="32">
        <v>8</v>
      </c>
      <c r="AV176" s="32">
        <v>6</v>
      </c>
      <c r="AW176" s="32" t="s">
        <v>32</v>
      </c>
      <c r="BA176" s="32" t="s">
        <v>43</v>
      </c>
      <c r="BB176" s="32" t="s">
        <v>34</v>
      </c>
      <c r="BC176" s="32">
        <v>46</v>
      </c>
      <c r="BD176" s="32">
        <v>65</v>
      </c>
      <c r="BG176" s="32" t="s">
        <v>43</v>
      </c>
      <c r="BH176" s="32" t="s">
        <v>34</v>
      </c>
      <c r="BI176" s="32" t="s">
        <v>297</v>
      </c>
    </row>
    <row r="177" spans="1:61" x14ac:dyDescent="0.35">
      <c r="A177" s="4">
        <f t="shared" si="18"/>
        <v>177</v>
      </c>
      <c r="B177" s="4">
        <f t="shared" si="15"/>
        <v>176</v>
      </c>
      <c r="C177" s="12">
        <v>44051</v>
      </c>
      <c r="D177" t="s">
        <v>130</v>
      </c>
      <c r="E177" s="5" t="s">
        <v>29</v>
      </c>
      <c r="F177" t="s">
        <v>440</v>
      </c>
      <c r="G177" t="s">
        <v>333</v>
      </c>
      <c r="H177" s="21">
        <f>VLOOKUP(G177,lists!Z:AA,2,FALSE)</f>
        <v>7</v>
      </c>
      <c r="I177">
        <v>5</v>
      </c>
      <c r="J177" t="s">
        <v>40</v>
      </c>
      <c r="K177" t="s">
        <v>50</v>
      </c>
      <c r="N177" t="s">
        <v>862</v>
      </c>
      <c r="O177" t="s">
        <v>34</v>
      </c>
      <c r="P177"/>
      <c r="Q177">
        <v>0</v>
      </c>
      <c r="U177" s="3" t="str">
        <f t="shared" si="16"/>
        <v>Other</v>
      </c>
      <c r="V177" s="3" t="str">
        <f t="shared" si="14"/>
        <v>A</v>
      </c>
      <c r="W177" t="b">
        <f>VLOOKUP(J177,lists!$B$2:$C$3,2,FALSE)</f>
        <v>1</v>
      </c>
      <c r="X177" t="b">
        <f>VLOOKUP(U177,lists!$B:$C,2,FALSE)</f>
        <v>1</v>
      </c>
      <c r="Y177" t="b">
        <f>IF(AND(H177&gt;=FLAT!$L$1,'Raw - F'!H177&lt;=FLAT!$L$2),TRUE,FALSE)</f>
        <v>1</v>
      </c>
      <c r="Z177" t="b">
        <f>VLOOKUP(V177,lists!$B$7:$C$8,2,FALSE)</f>
        <v>1</v>
      </c>
      <c r="AA177" t="b">
        <f>VLOOKUP(IF(K177="","Open",SUBSTITUTE(K177,"/Nov","")),lists!$B$27:$D$29,2,FALSE)</f>
        <v>1</v>
      </c>
      <c r="AB177" t="b">
        <f>VLOOKUP(I177,lists!B:C,2,FALSE)</f>
        <v>1</v>
      </c>
      <c r="AC177" t="b">
        <f>VLOOKUP(E177,lists!$B$23:$D$25,2,FALSE)</f>
        <v>1</v>
      </c>
      <c r="AD177">
        <f t="shared" si="19"/>
        <v>1</v>
      </c>
      <c r="AP177" s="32">
        <v>43991</v>
      </c>
      <c r="AQ177" s="32" t="s">
        <v>209</v>
      </c>
      <c r="AR177" s="32" t="s">
        <v>54</v>
      </c>
      <c r="AS177" s="32" t="s">
        <v>30</v>
      </c>
      <c r="AT177" s="32" t="s">
        <v>31</v>
      </c>
      <c r="AU177" s="32">
        <v>12</v>
      </c>
      <c r="AV177" s="32">
        <v>6</v>
      </c>
      <c r="AW177" s="32" t="s">
        <v>32</v>
      </c>
      <c r="BA177" s="32" t="s">
        <v>33</v>
      </c>
      <c r="BB177" s="32" t="s">
        <v>34</v>
      </c>
      <c r="BC177" s="32">
        <v>46</v>
      </c>
      <c r="BD177" s="32">
        <v>56</v>
      </c>
      <c r="BG177" s="32" t="s">
        <v>81</v>
      </c>
      <c r="BH177" s="32" t="s">
        <v>34</v>
      </c>
      <c r="BI177" s="32" t="s">
        <v>309</v>
      </c>
    </row>
    <row r="178" spans="1:61" x14ac:dyDescent="0.35">
      <c r="A178" s="4">
        <f t="shared" si="18"/>
        <v>178</v>
      </c>
      <c r="B178" s="4">
        <f t="shared" si="15"/>
        <v>177</v>
      </c>
      <c r="C178" s="12">
        <v>44051</v>
      </c>
      <c r="D178" t="s">
        <v>118</v>
      </c>
      <c r="E178" s="5" t="s">
        <v>54</v>
      </c>
      <c r="F178" t="s">
        <v>509</v>
      </c>
      <c r="G178" t="s">
        <v>330</v>
      </c>
      <c r="H178" s="21">
        <f>VLOOKUP(G178,lists!Z:AA,2,FALSE)</f>
        <v>10</v>
      </c>
      <c r="I178">
        <v>2</v>
      </c>
      <c r="J178" t="s">
        <v>32</v>
      </c>
      <c r="N178" t="s">
        <v>862</v>
      </c>
      <c r="O178" t="s">
        <v>34</v>
      </c>
      <c r="P178"/>
      <c r="Q178" t="s">
        <v>300</v>
      </c>
      <c r="U178" s="3" t="str">
        <f t="shared" si="16"/>
        <v>Other</v>
      </c>
      <c r="V178" s="3" t="str">
        <f t="shared" si="14"/>
        <v>A</v>
      </c>
      <c r="W178" t="b">
        <f>VLOOKUP(J178,lists!$B$2:$C$3,2,FALSE)</f>
        <v>1</v>
      </c>
      <c r="X178" t="b">
        <f>VLOOKUP(U178,lists!$B:$C,2,FALSE)</f>
        <v>1</v>
      </c>
      <c r="Y178" t="b">
        <f>IF(AND(H178&gt;=FLAT!$L$1,'Raw - F'!H178&lt;=FLAT!$L$2),TRUE,FALSE)</f>
        <v>1</v>
      </c>
      <c r="Z178" t="b">
        <f>VLOOKUP(V178,lists!$B$7:$C$8,2,FALSE)</f>
        <v>1</v>
      </c>
      <c r="AA178" t="b">
        <f>VLOOKUP(IF(K178="","Open",SUBSTITUTE(K178,"/Nov","")),lists!$B$27:$D$29,2,FALSE)</f>
        <v>1</v>
      </c>
      <c r="AB178" t="b">
        <f>VLOOKUP(I178,lists!B:C,2,FALSE)</f>
        <v>1</v>
      </c>
      <c r="AC178" t="b">
        <f>VLOOKUP(E178,lists!$B$23:$D$25,2,FALSE)</f>
        <v>1</v>
      </c>
      <c r="AD178">
        <f t="shared" si="19"/>
        <v>1</v>
      </c>
      <c r="AP178" s="32">
        <v>43992</v>
      </c>
      <c r="AQ178" s="32" t="s">
        <v>105</v>
      </c>
      <c r="AR178" s="32" t="s">
        <v>48</v>
      </c>
      <c r="AS178" s="32" t="s">
        <v>30</v>
      </c>
      <c r="AT178" s="32" t="s">
        <v>37</v>
      </c>
      <c r="AU178" s="32">
        <v>6</v>
      </c>
      <c r="AV178" s="32">
        <v>3</v>
      </c>
      <c r="AW178" s="32" t="s">
        <v>32</v>
      </c>
      <c r="BA178" s="32" t="s">
        <v>46</v>
      </c>
      <c r="BB178" s="32" t="s">
        <v>52</v>
      </c>
      <c r="BC178" s="32">
        <v>76</v>
      </c>
      <c r="BD178" s="32">
        <v>95</v>
      </c>
      <c r="BG178" s="32" t="s">
        <v>81</v>
      </c>
      <c r="BH178" s="32" t="s">
        <v>52</v>
      </c>
      <c r="BI178" s="32" t="s">
        <v>292</v>
      </c>
    </row>
    <row r="179" spans="1:61" x14ac:dyDescent="0.35">
      <c r="A179" s="4">
        <f t="shared" si="18"/>
        <v>179</v>
      </c>
      <c r="B179" s="4">
        <f t="shared" si="15"/>
        <v>178</v>
      </c>
      <c r="C179" s="12">
        <v>44051</v>
      </c>
      <c r="D179" t="s">
        <v>118</v>
      </c>
      <c r="E179" s="5" t="s">
        <v>54</v>
      </c>
      <c r="F179" t="s">
        <v>510</v>
      </c>
      <c r="G179" t="s">
        <v>333</v>
      </c>
      <c r="H179" s="21">
        <f>VLOOKUP(G179,lists!Z:AA,2,FALSE)</f>
        <v>7</v>
      </c>
      <c r="I179">
        <v>3</v>
      </c>
      <c r="J179" t="s">
        <v>32</v>
      </c>
      <c r="N179" t="s">
        <v>861</v>
      </c>
      <c r="O179" t="s">
        <v>34</v>
      </c>
      <c r="P179"/>
      <c r="Q179" t="s">
        <v>304</v>
      </c>
      <c r="U179" s="3" t="str">
        <f t="shared" si="16"/>
        <v>2YO</v>
      </c>
      <c r="V179" s="3" t="str">
        <f t="shared" si="14"/>
        <v>A</v>
      </c>
      <c r="W179" t="b">
        <f>VLOOKUP(J179,lists!$B$2:$C$3,2,FALSE)</f>
        <v>1</v>
      </c>
      <c r="X179" t="b">
        <f>VLOOKUP(U179,lists!$B:$C,2,FALSE)</f>
        <v>1</v>
      </c>
      <c r="Y179" t="b">
        <f>IF(AND(H179&gt;=FLAT!$L$1,'Raw - F'!H179&lt;=FLAT!$L$2),TRUE,FALSE)</f>
        <v>1</v>
      </c>
      <c r="Z179" t="b">
        <f>VLOOKUP(V179,lists!$B$7:$C$8,2,FALSE)</f>
        <v>1</v>
      </c>
      <c r="AA179" t="b">
        <f>VLOOKUP(IF(K179="","Open",SUBSTITUTE(K179,"/Nov","")),lists!$B$27:$D$29,2,FALSE)</f>
        <v>1</v>
      </c>
      <c r="AB179" t="b">
        <f>VLOOKUP(I179,lists!B:C,2,FALSE)</f>
        <v>1</v>
      </c>
      <c r="AC179" t="b">
        <f>VLOOKUP(E179,lists!$B$23:$D$25,2,FALSE)</f>
        <v>1</v>
      </c>
      <c r="AD179">
        <f t="shared" si="19"/>
        <v>1</v>
      </c>
      <c r="AP179" s="32">
        <v>43992</v>
      </c>
      <c r="AQ179" s="32" t="s">
        <v>105</v>
      </c>
      <c r="AR179" s="32" t="s">
        <v>48</v>
      </c>
      <c r="AS179" s="32" t="s">
        <v>30</v>
      </c>
      <c r="AT179" s="32" t="s">
        <v>51</v>
      </c>
      <c r="AU179" s="32">
        <v>7</v>
      </c>
      <c r="AV179" s="32">
        <v>4</v>
      </c>
      <c r="AW179" s="32" t="s">
        <v>32</v>
      </c>
      <c r="BA179" s="32" t="s">
        <v>33</v>
      </c>
      <c r="BB179" s="32" t="s">
        <v>34</v>
      </c>
      <c r="BC179" s="32">
        <v>61</v>
      </c>
      <c r="BD179" s="32">
        <v>80</v>
      </c>
      <c r="BG179" s="32" t="s">
        <v>81</v>
      </c>
      <c r="BH179" s="32" t="s">
        <v>34</v>
      </c>
      <c r="BI179" s="32" t="s">
        <v>308</v>
      </c>
    </row>
    <row r="180" spans="1:61" x14ac:dyDescent="0.35">
      <c r="A180" s="4">
        <f t="shared" si="18"/>
        <v>180</v>
      </c>
      <c r="B180" s="4">
        <f t="shared" si="15"/>
        <v>179</v>
      </c>
      <c r="C180" s="12">
        <v>44051</v>
      </c>
      <c r="D180" t="s">
        <v>118</v>
      </c>
      <c r="E180" s="5" t="s">
        <v>54</v>
      </c>
      <c r="F180" t="s">
        <v>511</v>
      </c>
      <c r="G180" t="s">
        <v>329</v>
      </c>
      <c r="H180" s="21">
        <f>VLOOKUP(G180,lists!Z:AA,2,FALSE)</f>
        <v>8</v>
      </c>
      <c r="I180">
        <v>2</v>
      </c>
      <c r="J180" t="s">
        <v>32</v>
      </c>
      <c r="N180" t="s">
        <v>863</v>
      </c>
      <c r="O180" t="s">
        <v>34</v>
      </c>
      <c r="P180"/>
      <c r="Q180" t="s">
        <v>300</v>
      </c>
      <c r="U180" s="3" t="str">
        <f t="shared" si="16"/>
        <v>3YO</v>
      </c>
      <c r="V180" s="3" t="str">
        <f t="shared" si="14"/>
        <v>A</v>
      </c>
      <c r="W180" t="b">
        <f>VLOOKUP(J180,lists!$B$2:$C$3,2,FALSE)</f>
        <v>1</v>
      </c>
      <c r="X180" t="b">
        <f>VLOOKUP(U180,lists!$B:$C,2,FALSE)</f>
        <v>1</v>
      </c>
      <c r="Y180" t="b">
        <f>IF(AND(H180&gt;=FLAT!$L$1,'Raw - F'!H180&lt;=FLAT!$L$2),TRUE,FALSE)</f>
        <v>1</v>
      </c>
      <c r="Z180" t="b">
        <f>VLOOKUP(V180,lists!$B$7:$C$8,2,FALSE)</f>
        <v>1</v>
      </c>
      <c r="AA180" t="b">
        <f>VLOOKUP(IF(K180="","Open",SUBSTITUTE(K180,"/Nov","")),lists!$B$27:$D$29,2,FALSE)</f>
        <v>1</v>
      </c>
      <c r="AB180" t="b">
        <f>VLOOKUP(I180,lists!B:C,2,FALSE)</f>
        <v>1</v>
      </c>
      <c r="AC180" t="b">
        <f>VLOOKUP(E180,lists!$B$23:$D$25,2,FALSE)</f>
        <v>1</v>
      </c>
      <c r="AD180">
        <f t="shared" si="19"/>
        <v>1</v>
      </c>
      <c r="AP180" s="32">
        <v>43992</v>
      </c>
      <c r="AQ180" s="32" t="s">
        <v>105</v>
      </c>
      <c r="AR180" s="32" t="s">
        <v>48</v>
      </c>
      <c r="AS180" s="32" t="s">
        <v>30</v>
      </c>
      <c r="AT180" s="32" t="s">
        <v>37</v>
      </c>
      <c r="AU180" s="32">
        <v>6</v>
      </c>
      <c r="AV180" s="32">
        <v>5</v>
      </c>
      <c r="AW180" s="32" t="s">
        <v>32</v>
      </c>
      <c r="BA180" s="32" t="s">
        <v>33</v>
      </c>
      <c r="BB180" s="32" t="s">
        <v>34</v>
      </c>
      <c r="BC180" s="32">
        <v>56</v>
      </c>
      <c r="BD180" s="32">
        <v>75</v>
      </c>
      <c r="BG180" s="32" t="s">
        <v>81</v>
      </c>
      <c r="BH180" s="32" t="s">
        <v>34</v>
      </c>
      <c r="BI180" s="32" t="s">
        <v>296</v>
      </c>
    </row>
    <row r="181" spans="1:61" x14ac:dyDescent="0.35">
      <c r="A181" s="4">
        <f t="shared" si="18"/>
        <v>181</v>
      </c>
      <c r="B181" s="4">
        <f t="shared" si="15"/>
        <v>180</v>
      </c>
      <c r="C181" s="12">
        <v>44051</v>
      </c>
      <c r="D181" t="s">
        <v>118</v>
      </c>
      <c r="E181" s="5" t="s">
        <v>54</v>
      </c>
      <c r="F181" t="s">
        <v>512</v>
      </c>
      <c r="G181" t="s">
        <v>333</v>
      </c>
      <c r="H181" s="21">
        <f>VLOOKUP(G181,lists!Z:AA,2,FALSE)</f>
        <v>7</v>
      </c>
      <c r="I181">
        <v>2</v>
      </c>
      <c r="J181" t="s">
        <v>32</v>
      </c>
      <c r="N181" t="s">
        <v>862</v>
      </c>
      <c r="O181" t="s">
        <v>34</v>
      </c>
      <c r="P181"/>
      <c r="Q181" t="s">
        <v>300</v>
      </c>
      <c r="U181" s="3" t="str">
        <f t="shared" si="16"/>
        <v>Other</v>
      </c>
      <c r="V181" s="3" t="str">
        <f t="shared" si="14"/>
        <v>A</v>
      </c>
      <c r="W181" t="b">
        <f>VLOOKUP(J181,lists!$B$2:$C$3,2,FALSE)</f>
        <v>1</v>
      </c>
      <c r="X181" t="b">
        <f>VLOOKUP(U181,lists!$B:$C,2,FALSE)</f>
        <v>1</v>
      </c>
      <c r="Y181" t="b">
        <f>IF(AND(H181&gt;=FLAT!$L$1,'Raw - F'!H181&lt;=FLAT!$L$2),TRUE,FALSE)</f>
        <v>1</v>
      </c>
      <c r="Z181" t="b">
        <f>VLOOKUP(V181,lists!$B$7:$C$8,2,FALSE)</f>
        <v>1</v>
      </c>
      <c r="AA181" t="b">
        <f>VLOOKUP(IF(K181="","Open",SUBSTITUTE(K181,"/Nov","")),lists!$B$27:$D$29,2,FALSE)</f>
        <v>1</v>
      </c>
      <c r="AB181" t="b">
        <f>VLOOKUP(I181,lists!B:C,2,FALSE)</f>
        <v>1</v>
      </c>
      <c r="AC181" t="b">
        <f>VLOOKUP(E181,lists!$B$23:$D$25,2,FALSE)</f>
        <v>1</v>
      </c>
      <c r="AD181">
        <f t="shared" si="19"/>
        <v>1</v>
      </c>
      <c r="AP181" s="32">
        <v>43992</v>
      </c>
      <c r="AQ181" s="32" t="s">
        <v>105</v>
      </c>
      <c r="AR181" s="32" t="s">
        <v>48</v>
      </c>
      <c r="AS181" s="32" t="s">
        <v>223</v>
      </c>
      <c r="AT181" s="32" t="s">
        <v>51</v>
      </c>
      <c r="AU181" s="32">
        <v>7</v>
      </c>
      <c r="AV181" s="32">
        <v>5</v>
      </c>
      <c r="AW181" s="32" t="s">
        <v>40</v>
      </c>
      <c r="AX181" s="32" t="s">
        <v>41</v>
      </c>
      <c r="AY181" s="32" t="s">
        <v>60</v>
      </c>
      <c r="BA181" s="32" t="s">
        <v>42</v>
      </c>
      <c r="BB181" s="32" t="s">
        <v>34</v>
      </c>
      <c r="BC181" s="32">
        <v>0</v>
      </c>
      <c r="BD181" s="32">
        <v>0</v>
      </c>
      <c r="BG181" s="32" t="s">
        <v>42</v>
      </c>
      <c r="BH181" s="32" t="s">
        <v>34</v>
      </c>
      <c r="BI181" s="32" t="s">
        <v>91</v>
      </c>
    </row>
    <row r="182" spans="1:61" x14ac:dyDescent="0.35">
      <c r="A182" s="4">
        <f t="shared" si="18"/>
        <v>182</v>
      </c>
      <c r="B182" s="4">
        <f t="shared" si="15"/>
        <v>181</v>
      </c>
      <c r="C182" s="12">
        <v>44051</v>
      </c>
      <c r="D182" t="s">
        <v>118</v>
      </c>
      <c r="E182" s="5" t="s">
        <v>54</v>
      </c>
      <c r="F182" t="s">
        <v>513</v>
      </c>
      <c r="G182" t="s">
        <v>333</v>
      </c>
      <c r="H182" s="21">
        <f>VLOOKUP(G182,lists!Z:AA,2,FALSE)</f>
        <v>7</v>
      </c>
      <c r="I182">
        <v>1</v>
      </c>
      <c r="J182" t="s">
        <v>40</v>
      </c>
      <c r="N182" t="s">
        <v>861</v>
      </c>
      <c r="O182" t="s">
        <v>52</v>
      </c>
      <c r="P182"/>
      <c r="Q182">
        <v>0</v>
      </c>
      <c r="U182" s="3" t="str">
        <f t="shared" si="16"/>
        <v>2YO</v>
      </c>
      <c r="V182" s="3" t="str">
        <f t="shared" si="14"/>
        <v>F</v>
      </c>
      <c r="W182" t="b">
        <f>VLOOKUP(J182,lists!$B$2:$C$3,2,FALSE)</f>
        <v>1</v>
      </c>
      <c r="X182" t="b">
        <f>VLOOKUP(U182,lists!$B:$C,2,FALSE)</f>
        <v>1</v>
      </c>
      <c r="Y182" t="b">
        <f>IF(AND(H182&gt;=FLAT!$L$1,'Raw - F'!H182&lt;=FLAT!$L$2),TRUE,FALSE)</f>
        <v>1</v>
      </c>
      <c r="Z182" t="b">
        <f>VLOOKUP(V182,lists!$B$7:$C$8,2,FALSE)</f>
        <v>1</v>
      </c>
      <c r="AA182" t="b">
        <f>VLOOKUP(IF(K182="","Open",SUBSTITUTE(K182,"/Nov","")),lists!$B$27:$D$29,2,FALSE)</f>
        <v>1</v>
      </c>
      <c r="AB182" t="b">
        <f>VLOOKUP(I182,lists!B:C,2,FALSE)</f>
        <v>1</v>
      </c>
      <c r="AC182" t="b">
        <f>VLOOKUP(E182,lists!$B$23:$D$25,2,FALSE)</f>
        <v>1</v>
      </c>
      <c r="AD182">
        <f t="shared" si="19"/>
        <v>1</v>
      </c>
      <c r="AP182" s="32">
        <v>43992</v>
      </c>
      <c r="AQ182" s="32" t="s">
        <v>105</v>
      </c>
      <c r="AR182" s="32" t="s">
        <v>48</v>
      </c>
      <c r="AS182" s="32" t="s">
        <v>30</v>
      </c>
      <c r="AT182" s="32" t="s">
        <v>51</v>
      </c>
      <c r="AU182" s="32">
        <v>7</v>
      </c>
      <c r="AV182" s="32">
        <v>5</v>
      </c>
      <c r="AW182" s="32" t="s">
        <v>32</v>
      </c>
      <c r="BA182" s="32" t="s">
        <v>43</v>
      </c>
      <c r="BB182" s="32" t="s">
        <v>34</v>
      </c>
      <c r="BC182" s="32">
        <v>56</v>
      </c>
      <c r="BD182" s="32">
        <v>75</v>
      </c>
      <c r="BG182" s="32" t="s">
        <v>43</v>
      </c>
      <c r="BH182" s="32" t="s">
        <v>34</v>
      </c>
      <c r="BI182" s="32" t="s">
        <v>296</v>
      </c>
    </row>
    <row r="183" spans="1:61" x14ac:dyDescent="0.35">
      <c r="A183" s="4">
        <f t="shared" si="18"/>
        <v>183</v>
      </c>
      <c r="B183" s="4">
        <f t="shared" si="15"/>
        <v>182</v>
      </c>
      <c r="C183" s="12">
        <v>44051</v>
      </c>
      <c r="D183" t="s">
        <v>118</v>
      </c>
      <c r="E183" s="5" t="s">
        <v>54</v>
      </c>
      <c r="F183" t="s">
        <v>514</v>
      </c>
      <c r="G183" t="s">
        <v>334</v>
      </c>
      <c r="H183" s="21">
        <f>VLOOKUP(G183,lists!Z:AA,2,FALSE)</f>
        <v>14</v>
      </c>
      <c r="I183">
        <v>3</v>
      </c>
      <c r="J183" t="s">
        <v>32</v>
      </c>
      <c r="N183" t="s">
        <v>862</v>
      </c>
      <c r="O183" t="s">
        <v>34</v>
      </c>
      <c r="P183"/>
      <c r="Q183" t="s">
        <v>304</v>
      </c>
      <c r="U183" s="3" t="str">
        <f t="shared" si="16"/>
        <v>Other</v>
      </c>
      <c r="V183" s="3" t="str">
        <f t="shared" si="14"/>
        <v>A</v>
      </c>
      <c r="W183" t="b">
        <f>VLOOKUP(J183,lists!$B$2:$C$3,2,FALSE)</f>
        <v>1</v>
      </c>
      <c r="X183" t="b">
        <f>VLOOKUP(U183,lists!$B:$C,2,FALSE)</f>
        <v>1</v>
      </c>
      <c r="Y183" t="b">
        <f>IF(AND(H183&gt;=FLAT!$L$1,'Raw - F'!H183&lt;=FLAT!$L$2),TRUE,FALSE)</f>
        <v>1</v>
      </c>
      <c r="Z183" t="b">
        <f>VLOOKUP(V183,lists!$B$7:$C$8,2,FALSE)</f>
        <v>1</v>
      </c>
      <c r="AA183" t="b">
        <f>VLOOKUP(IF(K183="","Open",SUBSTITUTE(K183,"/Nov","")),lists!$B$27:$D$29,2,FALSE)</f>
        <v>1</v>
      </c>
      <c r="AB183" t="b">
        <f>VLOOKUP(I183,lists!B:C,2,FALSE)</f>
        <v>1</v>
      </c>
      <c r="AC183" t="b">
        <f>VLOOKUP(E183,lists!$B$23:$D$25,2,FALSE)</f>
        <v>1</v>
      </c>
      <c r="AD183">
        <f t="shared" si="19"/>
        <v>1</v>
      </c>
      <c r="AP183" s="32">
        <v>43992</v>
      </c>
      <c r="AQ183" s="32" t="s">
        <v>105</v>
      </c>
      <c r="AR183" s="32" t="s">
        <v>48</v>
      </c>
      <c r="AS183" s="32" t="s">
        <v>30</v>
      </c>
      <c r="AT183" s="32" t="s">
        <v>31</v>
      </c>
      <c r="AU183" s="32">
        <v>12</v>
      </c>
      <c r="AV183" s="32">
        <v>5</v>
      </c>
      <c r="AW183" s="32" t="s">
        <v>32</v>
      </c>
      <c r="BA183" s="32" t="s">
        <v>33</v>
      </c>
      <c r="BB183" s="32" t="s">
        <v>34</v>
      </c>
      <c r="BC183" s="32">
        <v>49</v>
      </c>
      <c r="BD183" s="32">
        <v>68</v>
      </c>
      <c r="BG183" s="32" t="s">
        <v>81</v>
      </c>
      <c r="BH183" s="32" t="s">
        <v>34</v>
      </c>
      <c r="BI183" s="32" t="s">
        <v>295</v>
      </c>
    </row>
    <row r="184" spans="1:61" x14ac:dyDescent="0.35">
      <c r="A184" s="4">
        <f t="shared" si="18"/>
        <v>184</v>
      </c>
      <c r="B184" s="4">
        <f t="shared" si="15"/>
        <v>183</v>
      </c>
      <c r="C184" s="12">
        <v>44051</v>
      </c>
      <c r="D184" t="s">
        <v>118</v>
      </c>
      <c r="E184" s="5" t="s">
        <v>54</v>
      </c>
      <c r="F184" t="s">
        <v>515</v>
      </c>
      <c r="G184" t="s">
        <v>333</v>
      </c>
      <c r="H184" s="21">
        <f>VLOOKUP(G184,lists!Z:AA,2,FALSE)</f>
        <v>7</v>
      </c>
      <c r="I184">
        <v>5</v>
      </c>
      <c r="J184" t="s">
        <v>40</v>
      </c>
      <c r="K184" t="s">
        <v>41</v>
      </c>
      <c r="N184" t="s">
        <v>861</v>
      </c>
      <c r="O184" t="s">
        <v>52</v>
      </c>
      <c r="P184"/>
      <c r="Q184">
        <v>0</v>
      </c>
      <c r="U184" s="3" t="str">
        <f t="shared" si="16"/>
        <v>2YO</v>
      </c>
      <c r="V184" s="3" t="str">
        <f t="shared" si="14"/>
        <v>F</v>
      </c>
      <c r="W184" t="b">
        <f>VLOOKUP(J184,lists!$B$2:$C$3,2,FALSE)</f>
        <v>1</v>
      </c>
      <c r="X184" t="b">
        <f>VLOOKUP(U184,lists!$B:$C,2,FALSE)</f>
        <v>1</v>
      </c>
      <c r="Y184" t="b">
        <f>IF(AND(H184&gt;=FLAT!$L$1,'Raw - F'!H184&lt;=FLAT!$L$2),TRUE,FALSE)</f>
        <v>1</v>
      </c>
      <c r="Z184" t="b">
        <f>VLOOKUP(V184,lists!$B$7:$C$8,2,FALSE)</f>
        <v>1</v>
      </c>
      <c r="AA184" t="b">
        <f>VLOOKUP(IF(K184="","Open",SUBSTITUTE(K184,"/Nov","")),lists!$B$27:$D$29,2,FALSE)</f>
        <v>1</v>
      </c>
      <c r="AB184" t="b">
        <f>VLOOKUP(I184,lists!B:C,2,FALSE)</f>
        <v>1</v>
      </c>
      <c r="AC184" t="b">
        <f>VLOOKUP(E184,lists!$B$23:$D$25,2,FALSE)</f>
        <v>1</v>
      </c>
      <c r="AD184">
        <f t="shared" si="19"/>
        <v>1</v>
      </c>
      <c r="AP184" s="32">
        <v>43992</v>
      </c>
      <c r="AQ184" s="32" t="s">
        <v>105</v>
      </c>
      <c r="AR184" s="32" t="s">
        <v>48</v>
      </c>
      <c r="AS184" s="32" t="s">
        <v>223</v>
      </c>
      <c r="AT184" s="32" t="s">
        <v>224</v>
      </c>
      <c r="AU184" s="32">
        <v>11</v>
      </c>
      <c r="AV184" s="32">
        <v>5</v>
      </c>
      <c r="AW184" s="32" t="s">
        <v>40</v>
      </c>
      <c r="AX184" s="32" t="s">
        <v>41</v>
      </c>
      <c r="AY184" s="32" t="s">
        <v>60</v>
      </c>
      <c r="BA184" s="32">
        <v>345</v>
      </c>
      <c r="BB184" s="32" t="s">
        <v>34</v>
      </c>
      <c r="BC184" s="32">
        <v>0</v>
      </c>
      <c r="BD184" s="32">
        <v>0</v>
      </c>
      <c r="BG184" s="32" t="s">
        <v>81</v>
      </c>
      <c r="BH184" s="32" t="s">
        <v>34</v>
      </c>
      <c r="BI184" s="32" t="s">
        <v>91</v>
      </c>
    </row>
    <row r="185" spans="1:61" x14ac:dyDescent="0.35">
      <c r="A185" s="4">
        <f t="shared" si="18"/>
        <v>185</v>
      </c>
      <c r="B185" s="4">
        <f t="shared" si="15"/>
        <v>184</v>
      </c>
      <c r="C185" s="12">
        <v>44051</v>
      </c>
      <c r="D185" t="s">
        <v>118</v>
      </c>
      <c r="E185" s="5" t="s">
        <v>54</v>
      </c>
      <c r="F185" t="s">
        <v>516</v>
      </c>
      <c r="G185" t="s">
        <v>333</v>
      </c>
      <c r="H185" s="21">
        <f>VLOOKUP(G185,lists!Z:AA,2,FALSE)</f>
        <v>7</v>
      </c>
      <c r="I185">
        <v>5</v>
      </c>
      <c r="J185" t="s">
        <v>40</v>
      </c>
      <c r="N185" t="s">
        <v>861</v>
      </c>
      <c r="O185" t="s">
        <v>34</v>
      </c>
      <c r="P185"/>
      <c r="Q185">
        <v>0</v>
      </c>
      <c r="U185" s="3" t="str">
        <f t="shared" si="16"/>
        <v>2YO</v>
      </c>
      <c r="V185" s="3" t="str">
        <f t="shared" si="14"/>
        <v>A</v>
      </c>
      <c r="W185" t="b">
        <f>VLOOKUP(J185,lists!$B$2:$C$3,2,FALSE)</f>
        <v>1</v>
      </c>
      <c r="X185" t="b">
        <f>VLOOKUP(U185,lists!$B:$C,2,FALSE)</f>
        <v>1</v>
      </c>
      <c r="Y185" t="b">
        <f>IF(AND(H185&gt;=FLAT!$L$1,'Raw - F'!H185&lt;=FLAT!$L$2),TRUE,FALSE)</f>
        <v>1</v>
      </c>
      <c r="Z185" t="b">
        <f>VLOOKUP(V185,lists!$B$7:$C$8,2,FALSE)</f>
        <v>1</v>
      </c>
      <c r="AA185" t="b">
        <f>VLOOKUP(IF(K185="","Open",SUBSTITUTE(K185,"/Nov","")),lists!$B$27:$D$29,2,FALSE)</f>
        <v>1</v>
      </c>
      <c r="AB185" t="b">
        <f>VLOOKUP(I185,lists!B:C,2,FALSE)</f>
        <v>1</v>
      </c>
      <c r="AC185" t="b">
        <f>VLOOKUP(E185,lists!$B$23:$D$25,2,FALSE)</f>
        <v>1</v>
      </c>
      <c r="AD185">
        <f t="shared" si="19"/>
        <v>1</v>
      </c>
      <c r="AP185" s="32">
        <v>43992</v>
      </c>
      <c r="AQ185" s="32" t="s">
        <v>105</v>
      </c>
      <c r="AR185" s="32" t="s">
        <v>48</v>
      </c>
      <c r="AS185" s="32" t="s">
        <v>30</v>
      </c>
      <c r="AT185" s="32" t="s">
        <v>31</v>
      </c>
      <c r="AU185" s="32">
        <v>12</v>
      </c>
      <c r="AV185" s="32">
        <v>6</v>
      </c>
      <c r="AW185" s="32" t="s">
        <v>32</v>
      </c>
      <c r="BA185" s="32" t="s">
        <v>43</v>
      </c>
      <c r="BB185" s="32" t="s">
        <v>34</v>
      </c>
      <c r="BC185" s="32">
        <v>46</v>
      </c>
      <c r="BD185" s="32">
        <v>60</v>
      </c>
      <c r="BG185" s="32" t="s">
        <v>43</v>
      </c>
      <c r="BH185" s="32" t="s">
        <v>34</v>
      </c>
      <c r="BI185" s="32" t="s">
        <v>299</v>
      </c>
    </row>
    <row r="186" spans="1:61" x14ac:dyDescent="0.35">
      <c r="A186" s="4">
        <f t="shared" si="18"/>
        <v>186</v>
      </c>
      <c r="B186" s="4">
        <f t="shared" si="15"/>
        <v>185</v>
      </c>
      <c r="C186" s="12">
        <v>44052</v>
      </c>
      <c r="D186" t="s">
        <v>202</v>
      </c>
      <c r="E186" s="5" t="s">
        <v>54</v>
      </c>
      <c r="F186" t="s">
        <v>517</v>
      </c>
      <c r="G186" t="s">
        <v>328</v>
      </c>
      <c r="H186" s="21">
        <f>VLOOKUP(G186,lists!Z:AA,2,FALSE)</f>
        <v>6</v>
      </c>
      <c r="I186">
        <v>2</v>
      </c>
      <c r="J186" t="s">
        <v>40</v>
      </c>
      <c r="N186" t="s">
        <v>861</v>
      </c>
      <c r="O186" t="s">
        <v>120</v>
      </c>
      <c r="P186"/>
      <c r="Q186">
        <v>0</v>
      </c>
      <c r="U186" s="3" t="str">
        <f t="shared" si="16"/>
        <v>2YO</v>
      </c>
      <c r="V186" s="3" t="str">
        <f t="shared" si="14"/>
        <v>A</v>
      </c>
      <c r="W186" t="b">
        <f>VLOOKUP(J186,lists!$B$2:$C$3,2,FALSE)</f>
        <v>1</v>
      </c>
      <c r="X186" t="b">
        <f>VLOOKUP(U186,lists!$B:$C,2,FALSE)</f>
        <v>1</v>
      </c>
      <c r="Y186" t="b">
        <f>IF(AND(H186&gt;=FLAT!$L$1,'Raw - F'!H186&lt;=FLAT!$L$2),TRUE,FALSE)</f>
        <v>1</v>
      </c>
      <c r="Z186" t="b">
        <f>VLOOKUP(V186,lists!$B$7:$C$8,2,FALSE)</f>
        <v>1</v>
      </c>
      <c r="AA186" t="b">
        <f>VLOOKUP(IF(K186="","Open",SUBSTITUTE(K186,"/Nov","")),lists!$B$27:$D$29,2,FALSE)</f>
        <v>1</v>
      </c>
      <c r="AB186" t="b">
        <f>VLOOKUP(I186,lists!B:C,2,FALSE)</f>
        <v>1</v>
      </c>
      <c r="AC186" t="b">
        <f>VLOOKUP(E186,lists!$B$23:$D$25,2,FALSE)</f>
        <v>1</v>
      </c>
      <c r="AD186">
        <f t="shared" si="19"/>
        <v>1</v>
      </c>
      <c r="AP186" s="32">
        <v>43992</v>
      </c>
      <c r="AQ186" s="32" t="s">
        <v>210</v>
      </c>
      <c r="AR186" s="32" t="s">
        <v>29</v>
      </c>
      <c r="AS186" s="32" t="s">
        <v>30</v>
      </c>
      <c r="AT186" s="32" t="s">
        <v>37</v>
      </c>
      <c r="AU186" s="32">
        <v>6</v>
      </c>
      <c r="AV186" s="32">
        <v>3</v>
      </c>
      <c r="AW186" s="32" t="s">
        <v>32</v>
      </c>
      <c r="BA186" s="32" t="s">
        <v>43</v>
      </c>
      <c r="BB186" s="32" t="s">
        <v>34</v>
      </c>
      <c r="BC186" s="32">
        <v>71</v>
      </c>
      <c r="BD186" s="32">
        <v>90</v>
      </c>
      <c r="BG186" s="32" t="s">
        <v>43</v>
      </c>
      <c r="BH186" s="32" t="s">
        <v>34</v>
      </c>
      <c r="BI186" s="32" t="s">
        <v>304</v>
      </c>
    </row>
    <row r="187" spans="1:61" x14ac:dyDescent="0.35">
      <c r="A187" s="4">
        <f t="shared" si="18"/>
        <v>187</v>
      </c>
      <c r="B187" s="4">
        <f t="shared" si="15"/>
        <v>186</v>
      </c>
      <c r="C187" s="12">
        <v>44052</v>
      </c>
      <c r="D187" t="s">
        <v>202</v>
      </c>
      <c r="E187" s="5" t="s">
        <v>54</v>
      </c>
      <c r="F187" t="s">
        <v>518</v>
      </c>
      <c r="G187" t="s">
        <v>330</v>
      </c>
      <c r="H187" s="21">
        <f>VLOOKUP(G187,lists!Z:AA,2,FALSE)</f>
        <v>10</v>
      </c>
      <c r="I187">
        <v>4</v>
      </c>
      <c r="J187" t="s">
        <v>32</v>
      </c>
      <c r="N187" t="s">
        <v>862</v>
      </c>
      <c r="O187" t="s">
        <v>34</v>
      </c>
      <c r="P187"/>
      <c r="Q187" t="s">
        <v>308</v>
      </c>
      <c r="U187" s="3" t="str">
        <f t="shared" si="16"/>
        <v>Other</v>
      </c>
      <c r="V187" s="3" t="str">
        <f t="shared" si="14"/>
        <v>A</v>
      </c>
      <c r="W187" t="b">
        <f>VLOOKUP(J187,lists!$B$2:$C$3,2,FALSE)</f>
        <v>1</v>
      </c>
      <c r="X187" t="b">
        <f>VLOOKUP(U187,lists!$B:$C,2,FALSE)</f>
        <v>1</v>
      </c>
      <c r="Y187" t="b">
        <f>IF(AND(H187&gt;=FLAT!$L$1,'Raw - F'!H187&lt;=FLAT!$L$2),TRUE,FALSE)</f>
        <v>1</v>
      </c>
      <c r="Z187" t="b">
        <f>VLOOKUP(V187,lists!$B$7:$C$8,2,FALSE)</f>
        <v>1</v>
      </c>
      <c r="AA187" t="b">
        <f>VLOOKUP(IF(K187="","Open",SUBSTITUTE(K187,"/Nov","")),lists!$B$27:$D$29,2,FALSE)</f>
        <v>1</v>
      </c>
      <c r="AB187" t="b">
        <f>VLOOKUP(I187,lists!B:C,2,FALSE)</f>
        <v>1</v>
      </c>
      <c r="AC187" t="b">
        <f>VLOOKUP(E187,lists!$B$23:$D$25,2,FALSE)</f>
        <v>1</v>
      </c>
      <c r="AD187">
        <f t="shared" si="19"/>
        <v>1</v>
      </c>
      <c r="AP187" s="32">
        <v>43992</v>
      </c>
      <c r="AQ187" s="32" t="s">
        <v>210</v>
      </c>
      <c r="AR187" s="32" t="s">
        <v>29</v>
      </c>
      <c r="AS187" s="32" t="s">
        <v>30</v>
      </c>
      <c r="AT187" s="32" t="s">
        <v>45</v>
      </c>
      <c r="AU187" s="32">
        <v>10</v>
      </c>
      <c r="AV187" s="32">
        <v>4</v>
      </c>
      <c r="AW187" s="32" t="s">
        <v>32</v>
      </c>
      <c r="BA187" s="32" t="s">
        <v>33</v>
      </c>
      <c r="BB187" s="32" t="s">
        <v>34</v>
      </c>
      <c r="BC187" s="32">
        <v>61</v>
      </c>
      <c r="BD187" s="32">
        <v>80</v>
      </c>
      <c r="BG187" s="32" t="s">
        <v>81</v>
      </c>
      <c r="BH187" s="32" t="s">
        <v>34</v>
      </c>
      <c r="BI187" s="32" t="s">
        <v>308</v>
      </c>
    </row>
    <row r="188" spans="1:61" x14ac:dyDescent="0.35">
      <c r="A188" s="4">
        <f t="shared" si="18"/>
        <v>188</v>
      </c>
      <c r="B188" s="4">
        <f t="shared" si="15"/>
        <v>187</v>
      </c>
      <c r="C188" s="12">
        <v>44052</v>
      </c>
      <c r="D188" t="s">
        <v>202</v>
      </c>
      <c r="E188" s="5" t="s">
        <v>54</v>
      </c>
      <c r="F188" t="s">
        <v>519</v>
      </c>
      <c r="G188" t="s">
        <v>329</v>
      </c>
      <c r="H188" s="21">
        <f>VLOOKUP(G188,lists!Z:AA,2,FALSE)</f>
        <v>8</v>
      </c>
      <c r="I188">
        <v>3</v>
      </c>
      <c r="J188" t="s">
        <v>32</v>
      </c>
      <c r="N188" t="s">
        <v>862</v>
      </c>
      <c r="O188" t="s">
        <v>34</v>
      </c>
      <c r="P188"/>
      <c r="Q188" t="s">
        <v>304</v>
      </c>
      <c r="U188" s="3" t="str">
        <f t="shared" si="16"/>
        <v>Other</v>
      </c>
      <c r="V188" s="3" t="str">
        <f t="shared" si="14"/>
        <v>A</v>
      </c>
      <c r="W188" t="b">
        <f>VLOOKUP(J188,lists!$B$2:$C$3,2,FALSE)</f>
        <v>1</v>
      </c>
      <c r="X188" t="b">
        <f>VLOOKUP(U188,lists!$B:$C,2,FALSE)</f>
        <v>1</v>
      </c>
      <c r="Y188" t="b">
        <f>IF(AND(H188&gt;=FLAT!$L$1,'Raw - F'!H188&lt;=FLAT!$L$2),TRUE,FALSE)</f>
        <v>1</v>
      </c>
      <c r="Z188" t="b">
        <f>VLOOKUP(V188,lists!$B$7:$C$8,2,FALSE)</f>
        <v>1</v>
      </c>
      <c r="AA188" t="b">
        <f>VLOOKUP(IF(K188="","Open",SUBSTITUTE(K188,"/Nov","")),lists!$B$27:$D$29,2,FALSE)</f>
        <v>1</v>
      </c>
      <c r="AB188" t="b">
        <f>VLOOKUP(I188,lists!B:C,2,FALSE)</f>
        <v>1</v>
      </c>
      <c r="AC188" t="b">
        <f>VLOOKUP(E188,lists!$B$23:$D$25,2,FALSE)</f>
        <v>1</v>
      </c>
      <c r="AD188">
        <f t="shared" si="19"/>
        <v>1</v>
      </c>
      <c r="AP188" s="32">
        <v>43992</v>
      </c>
      <c r="AQ188" s="32" t="s">
        <v>210</v>
      </c>
      <c r="AR188" s="32" t="s">
        <v>29</v>
      </c>
      <c r="AS188" s="32" t="s">
        <v>30</v>
      </c>
      <c r="AT188" s="32" t="s">
        <v>31</v>
      </c>
      <c r="AU188" s="32">
        <v>12</v>
      </c>
      <c r="AV188" s="32">
        <v>4</v>
      </c>
      <c r="AW188" s="32" t="s">
        <v>32</v>
      </c>
      <c r="BA188" s="32" t="s">
        <v>33</v>
      </c>
      <c r="BB188" s="32" t="s">
        <v>34</v>
      </c>
      <c r="BC188" s="32">
        <v>66</v>
      </c>
      <c r="BD188" s="32">
        <v>85</v>
      </c>
      <c r="BG188" s="32" t="s">
        <v>81</v>
      </c>
      <c r="BH188" s="32" t="s">
        <v>34</v>
      </c>
      <c r="BI188" s="32" t="s">
        <v>293</v>
      </c>
    </row>
    <row r="189" spans="1:61" x14ac:dyDescent="0.35">
      <c r="A189" s="4">
        <f t="shared" si="18"/>
        <v>189</v>
      </c>
      <c r="B189" s="4">
        <f t="shared" si="15"/>
        <v>188</v>
      </c>
      <c r="C189" s="12">
        <v>44052</v>
      </c>
      <c r="D189" t="s">
        <v>202</v>
      </c>
      <c r="E189" s="5" t="s">
        <v>54</v>
      </c>
      <c r="F189" t="s">
        <v>520</v>
      </c>
      <c r="G189" t="s">
        <v>67</v>
      </c>
      <c r="H189" s="21">
        <f>VLOOKUP(G189,lists!Z:AA,2,FALSE)</f>
        <v>12</v>
      </c>
      <c r="I189">
        <v>3</v>
      </c>
      <c r="J189" t="s">
        <v>32</v>
      </c>
      <c r="N189" t="s">
        <v>862</v>
      </c>
      <c r="O189" t="s">
        <v>34</v>
      </c>
      <c r="P189"/>
      <c r="Q189" t="s">
        <v>292</v>
      </c>
      <c r="U189" s="3" t="str">
        <f t="shared" si="16"/>
        <v>Other</v>
      </c>
      <c r="V189" s="3" t="str">
        <f t="shared" si="14"/>
        <v>A</v>
      </c>
      <c r="W189" t="b">
        <f>VLOOKUP(J189,lists!$B$2:$C$3,2,FALSE)</f>
        <v>1</v>
      </c>
      <c r="X189" t="b">
        <f>VLOOKUP(U189,lists!$B:$C,2,FALSE)</f>
        <v>1</v>
      </c>
      <c r="Y189" t="b">
        <f>IF(AND(H189&gt;=FLAT!$L$1,'Raw - F'!H189&lt;=FLAT!$L$2),TRUE,FALSE)</f>
        <v>1</v>
      </c>
      <c r="Z189" t="b">
        <f>VLOOKUP(V189,lists!$B$7:$C$8,2,FALSE)</f>
        <v>1</v>
      </c>
      <c r="AA189" t="b">
        <f>VLOOKUP(IF(K189="","Open",SUBSTITUTE(K189,"/Nov","")),lists!$B$27:$D$29,2,FALSE)</f>
        <v>1</v>
      </c>
      <c r="AB189" t="b">
        <f>VLOOKUP(I189,lists!B:C,2,FALSE)</f>
        <v>1</v>
      </c>
      <c r="AC189" t="b">
        <f>VLOOKUP(E189,lists!$B$23:$D$25,2,FALSE)</f>
        <v>1</v>
      </c>
      <c r="AD189">
        <f t="shared" si="19"/>
        <v>1</v>
      </c>
      <c r="AP189" s="32">
        <v>43992</v>
      </c>
      <c r="AQ189" s="32" t="s">
        <v>210</v>
      </c>
      <c r="AR189" s="32" t="s">
        <v>29</v>
      </c>
      <c r="AS189" s="32" t="s">
        <v>30</v>
      </c>
      <c r="AT189" s="32" t="s">
        <v>61</v>
      </c>
      <c r="AU189" s="32">
        <v>16</v>
      </c>
      <c r="AV189" s="32">
        <v>4</v>
      </c>
      <c r="AW189" s="32" t="s">
        <v>32</v>
      </c>
      <c r="BA189" s="32" t="s">
        <v>33</v>
      </c>
      <c r="BB189" s="32" t="s">
        <v>34</v>
      </c>
      <c r="BC189" s="32">
        <v>66</v>
      </c>
      <c r="BD189" s="32">
        <v>85</v>
      </c>
      <c r="BG189" s="32" t="s">
        <v>81</v>
      </c>
      <c r="BH189" s="32" t="s">
        <v>34</v>
      </c>
      <c r="BI189" s="32" t="s">
        <v>293</v>
      </c>
    </row>
    <row r="190" spans="1:61" x14ac:dyDescent="0.35">
      <c r="A190" s="4">
        <f t="shared" si="18"/>
        <v>190</v>
      </c>
      <c r="B190" s="4">
        <f t="shared" si="15"/>
        <v>189</v>
      </c>
      <c r="C190" s="12">
        <v>44052</v>
      </c>
      <c r="D190" t="s">
        <v>202</v>
      </c>
      <c r="E190" s="5" t="s">
        <v>54</v>
      </c>
      <c r="F190" t="s">
        <v>521</v>
      </c>
      <c r="G190" t="s">
        <v>328</v>
      </c>
      <c r="H190" s="21">
        <f>VLOOKUP(G190,lists!Z:AA,2,FALSE)</f>
        <v>6</v>
      </c>
      <c r="I190">
        <v>1</v>
      </c>
      <c r="J190" t="s">
        <v>40</v>
      </c>
      <c r="N190" t="s">
        <v>862</v>
      </c>
      <c r="O190" t="s">
        <v>34</v>
      </c>
      <c r="P190"/>
      <c r="Q190">
        <v>0</v>
      </c>
      <c r="U190" s="3" t="str">
        <f t="shared" si="16"/>
        <v>Other</v>
      </c>
      <c r="V190" s="3" t="str">
        <f t="shared" si="14"/>
        <v>A</v>
      </c>
      <c r="W190" t="b">
        <f>VLOOKUP(J190,lists!$B$2:$C$3,2,FALSE)</f>
        <v>1</v>
      </c>
      <c r="X190" t="b">
        <f>VLOOKUP(U190,lists!$B:$C,2,FALSE)</f>
        <v>1</v>
      </c>
      <c r="Y190" t="b">
        <f>IF(AND(H190&gt;=FLAT!$L$1,'Raw - F'!H190&lt;=FLAT!$L$2),TRUE,FALSE)</f>
        <v>1</v>
      </c>
      <c r="Z190" t="b">
        <f>VLOOKUP(V190,lists!$B$7:$C$8,2,FALSE)</f>
        <v>1</v>
      </c>
      <c r="AA190" t="b">
        <f>VLOOKUP(IF(K190="","Open",SUBSTITUTE(K190,"/Nov","")),lists!$B$27:$D$29,2,FALSE)</f>
        <v>1</v>
      </c>
      <c r="AB190" t="b">
        <f>VLOOKUP(I190,lists!B:C,2,FALSE)</f>
        <v>1</v>
      </c>
      <c r="AC190" t="b">
        <f>VLOOKUP(E190,lists!$B$23:$D$25,2,FALSE)</f>
        <v>1</v>
      </c>
      <c r="AD190">
        <f t="shared" si="19"/>
        <v>1</v>
      </c>
      <c r="AP190" s="32">
        <v>43992</v>
      </c>
      <c r="AQ190" s="32" t="s">
        <v>210</v>
      </c>
      <c r="AR190" s="32" t="s">
        <v>29</v>
      </c>
      <c r="AS190" s="32" t="s">
        <v>225</v>
      </c>
      <c r="AT190" s="32" t="s">
        <v>39</v>
      </c>
      <c r="AU190" s="32">
        <v>5</v>
      </c>
      <c r="AV190" s="32">
        <v>5</v>
      </c>
      <c r="AW190" s="32" t="s">
        <v>40</v>
      </c>
      <c r="AX190" s="32" t="s">
        <v>50</v>
      </c>
      <c r="BA190" s="32" t="s">
        <v>42</v>
      </c>
      <c r="BB190" s="32" t="s">
        <v>34</v>
      </c>
      <c r="BC190" s="32">
        <v>0</v>
      </c>
      <c r="BD190" s="32">
        <v>0</v>
      </c>
      <c r="BG190" s="32" t="s">
        <v>42</v>
      </c>
      <c r="BH190" s="32" t="s">
        <v>34</v>
      </c>
      <c r="BI190" s="32" t="s">
        <v>91</v>
      </c>
    </row>
    <row r="191" spans="1:61" x14ac:dyDescent="0.35">
      <c r="A191" s="4">
        <f t="shared" si="18"/>
        <v>191</v>
      </c>
      <c r="B191" s="4">
        <f t="shared" si="15"/>
        <v>190</v>
      </c>
      <c r="C191" s="12">
        <v>44052</v>
      </c>
      <c r="D191" t="s">
        <v>202</v>
      </c>
      <c r="E191" s="5" t="s">
        <v>54</v>
      </c>
      <c r="F191" t="s">
        <v>522</v>
      </c>
      <c r="G191" t="s">
        <v>333</v>
      </c>
      <c r="H191" s="21">
        <f>VLOOKUP(G191,lists!Z:AA,2,FALSE)</f>
        <v>7</v>
      </c>
      <c r="I191">
        <v>5</v>
      </c>
      <c r="J191" t="s">
        <v>40</v>
      </c>
      <c r="K191" t="s">
        <v>50</v>
      </c>
      <c r="N191" t="s">
        <v>861</v>
      </c>
      <c r="O191" t="s">
        <v>34</v>
      </c>
      <c r="P191"/>
      <c r="Q191">
        <v>0</v>
      </c>
      <c r="U191" s="3" t="str">
        <f t="shared" si="16"/>
        <v>2YO</v>
      </c>
      <c r="V191" s="3" t="str">
        <f t="shared" si="14"/>
        <v>A</v>
      </c>
      <c r="W191" t="b">
        <f>VLOOKUP(J191,lists!$B$2:$C$3,2,FALSE)</f>
        <v>1</v>
      </c>
      <c r="X191" t="b">
        <f>VLOOKUP(U191,lists!$B:$C,2,FALSE)</f>
        <v>1</v>
      </c>
      <c r="Y191" t="b">
        <f>IF(AND(H191&gt;=FLAT!$L$1,'Raw - F'!H191&lt;=FLAT!$L$2),TRUE,FALSE)</f>
        <v>1</v>
      </c>
      <c r="Z191" t="b">
        <f>VLOOKUP(V191,lists!$B$7:$C$8,2,FALSE)</f>
        <v>1</v>
      </c>
      <c r="AA191" t="b">
        <f>VLOOKUP(IF(K191="","Open",SUBSTITUTE(K191,"/Nov","")),lists!$B$27:$D$29,2,FALSE)</f>
        <v>1</v>
      </c>
      <c r="AB191" t="b">
        <f>VLOOKUP(I191,lists!B:C,2,FALSE)</f>
        <v>1</v>
      </c>
      <c r="AC191" t="b">
        <f>VLOOKUP(E191,lists!$B$23:$D$25,2,FALSE)</f>
        <v>1</v>
      </c>
      <c r="AD191">
        <f t="shared" si="19"/>
        <v>1</v>
      </c>
      <c r="AP191" s="32">
        <v>43992</v>
      </c>
      <c r="AQ191" s="32" t="s">
        <v>210</v>
      </c>
      <c r="AR191" s="32" t="s">
        <v>29</v>
      </c>
      <c r="AS191" s="32" t="s">
        <v>44</v>
      </c>
      <c r="AT191" s="32" t="s">
        <v>37</v>
      </c>
      <c r="AU191" s="32">
        <v>6</v>
      </c>
      <c r="AV191" s="32">
        <v>5</v>
      </c>
      <c r="AW191" s="32" t="s">
        <v>40</v>
      </c>
      <c r="AX191" s="32" t="s">
        <v>41</v>
      </c>
      <c r="BA191" s="32" t="s">
        <v>46</v>
      </c>
      <c r="BB191" s="32" t="s">
        <v>34</v>
      </c>
      <c r="BC191" s="32">
        <v>0</v>
      </c>
      <c r="BD191" s="32">
        <v>0</v>
      </c>
      <c r="BG191" s="32" t="s">
        <v>81</v>
      </c>
      <c r="BH191" s="32" t="s">
        <v>34</v>
      </c>
      <c r="BI191" s="32" t="s">
        <v>91</v>
      </c>
    </row>
    <row r="192" spans="1:61" x14ac:dyDescent="0.35">
      <c r="A192" s="4">
        <f t="shared" si="18"/>
        <v>192</v>
      </c>
      <c r="B192" s="4">
        <f t="shared" si="15"/>
        <v>191</v>
      </c>
      <c r="C192" s="12">
        <v>44052</v>
      </c>
      <c r="D192" t="s">
        <v>202</v>
      </c>
      <c r="E192" s="5" t="s">
        <v>54</v>
      </c>
      <c r="F192" t="s">
        <v>523</v>
      </c>
      <c r="G192" t="s">
        <v>327</v>
      </c>
      <c r="H192" s="21">
        <f>VLOOKUP(G192,lists!Z:AA,2,FALSE)</f>
        <v>5</v>
      </c>
      <c r="I192">
        <v>4</v>
      </c>
      <c r="J192" t="s">
        <v>32</v>
      </c>
      <c r="N192" t="s">
        <v>861</v>
      </c>
      <c r="O192" t="s">
        <v>34</v>
      </c>
      <c r="P192"/>
      <c r="Q192" t="s">
        <v>308</v>
      </c>
      <c r="U192" s="3" t="str">
        <f t="shared" si="16"/>
        <v>2YO</v>
      </c>
      <c r="V192" s="3" t="str">
        <f t="shared" si="14"/>
        <v>A</v>
      </c>
      <c r="W192" t="b">
        <f>VLOOKUP(J192,lists!$B$2:$C$3,2,FALSE)</f>
        <v>1</v>
      </c>
      <c r="X192" t="b">
        <f>VLOOKUP(U192,lists!$B:$C,2,FALSE)</f>
        <v>1</v>
      </c>
      <c r="Y192" t="b">
        <f>IF(AND(H192&gt;=FLAT!$L$1,'Raw - F'!H192&lt;=FLAT!$L$2),TRUE,FALSE)</f>
        <v>1</v>
      </c>
      <c r="Z192" t="b">
        <f>VLOOKUP(V192,lists!$B$7:$C$8,2,FALSE)</f>
        <v>1</v>
      </c>
      <c r="AA192" t="b">
        <f>VLOOKUP(IF(K192="","Open",SUBSTITUTE(K192,"/Nov","")),lists!$B$27:$D$29,2,FALSE)</f>
        <v>1</v>
      </c>
      <c r="AB192" t="b">
        <f>VLOOKUP(I192,lists!B:C,2,FALSE)</f>
        <v>1</v>
      </c>
      <c r="AC192" t="b">
        <f>VLOOKUP(E192,lists!$B$23:$D$25,2,FALSE)</f>
        <v>1</v>
      </c>
      <c r="AD192">
        <f t="shared" si="19"/>
        <v>1</v>
      </c>
      <c r="AP192" s="32">
        <v>43992</v>
      </c>
      <c r="AQ192" s="32" t="s">
        <v>210</v>
      </c>
      <c r="AR192" s="32" t="s">
        <v>29</v>
      </c>
      <c r="AS192" s="32" t="s">
        <v>44</v>
      </c>
      <c r="AT192" s="32" t="s">
        <v>37</v>
      </c>
      <c r="AU192" s="32">
        <v>6</v>
      </c>
      <c r="AV192" s="32">
        <v>5</v>
      </c>
      <c r="AW192" s="32" t="s">
        <v>40</v>
      </c>
      <c r="AX192" s="32" t="s">
        <v>41</v>
      </c>
      <c r="AY192" s="32" t="s">
        <v>56</v>
      </c>
      <c r="BA192" s="32" t="s">
        <v>42</v>
      </c>
      <c r="BB192" s="32" t="s">
        <v>52</v>
      </c>
      <c r="BC192" s="32">
        <v>0</v>
      </c>
      <c r="BD192" s="32">
        <v>0</v>
      </c>
      <c r="BG192" s="32" t="s">
        <v>42</v>
      </c>
      <c r="BH192" s="32" t="s">
        <v>52</v>
      </c>
      <c r="BI192" s="32" t="s">
        <v>91</v>
      </c>
    </row>
    <row r="193" spans="1:61" x14ac:dyDescent="0.35">
      <c r="A193" s="4">
        <f t="shared" si="18"/>
        <v>193</v>
      </c>
      <c r="B193" s="4">
        <f t="shared" si="15"/>
        <v>192</v>
      </c>
      <c r="C193" s="12">
        <v>44052</v>
      </c>
      <c r="D193" t="s">
        <v>202</v>
      </c>
      <c r="E193" s="5" t="s">
        <v>54</v>
      </c>
      <c r="F193" t="s">
        <v>524</v>
      </c>
      <c r="G193" t="s">
        <v>330</v>
      </c>
      <c r="H193" s="21">
        <f>VLOOKUP(G193,lists!Z:AA,2,FALSE)</f>
        <v>10</v>
      </c>
      <c r="I193">
        <v>2</v>
      </c>
      <c r="J193" t="s">
        <v>32</v>
      </c>
      <c r="N193" t="s">
        <v>862</v>
      </c>
      <c r="O193" t="s">
        <v>34</v>
      </c>
      <c r="P193"/>
      <c r="Q193" t="s">
        <v>301</v>
      </c>
      <c r="U193" s="3" t="str">
        <f t="shared" si="16"/>
        <v>Other</v>
      </c>
      <c r="V193" s="3" t="str">
        <f t="shared" ref="V193:V256" si="20">IF(O193="F",O193,"A")</f>
        <v>A</v>
      </c>
      <c r="W193" t="b">
        <f>VLOOKUP(J193,lists!$B$2:$C$3,2,FALSE)</f>
        <v>1</v>
      </c>
      <c r="X193" t="b">
        <f>VLOOKUP(U193,lists!$B:$C,2,FALSE)</f>
        <v>1</v>
      </c>
      <c r="Y193" t="b">
        <f>IF(AND(H193&gt;=FLAT!$L$1,'Raw - F'!H193&lt;=FLAT!$L$2),TRUE,FALSE)</f>
        <v>1</v>
      </c>
      <c r="Z193" t="b">
        <f>VLOOKUP(V193,lists!$B$7:$C$8,2,FALSE)</f>
        <v>1</v>
      </c>
      <c r="AA193" t="b">
        <f>VLOOKUP(IF(K193="","Open",SUBSTITUTE(K193,"/Nov","")),lists!$B$27:$D$29,2,FALSE)</f>
        <v>1</v>
      </c>
      <c r="AB193" t="b">
        <f>VLOOKUP(I193,lists!B:C,2,FALSE)</f>
        <v>1</v>
      </c>
      <c r="AC193" t="b">
        <f>VLOOKUP(E193,lists!$B$23:$D$25,2,FALSE)</f>
        <v>1</v>
      </c>
      <c r="AD193">
        <f t="shared" si="19"/>
        <v>1</v>
      </c>
      <c r="AP193" s="32">
        <v>43992</v>
      </c>
      <c r="AQ193" s="32" t="s">
        <v>210</v>
      </c>
      <c r="AR193" s="32" t="s">
        <v>29</v>
      </c>
      <c r="AS193" s="32" t="s">
        <v>30</v>
      </c>
      <c r="AT193" s="32" t="s">
        <v>36</v>
      </c>
      <c r="AU193" s="32">
        <v>8</v>
      </c>
      <c r="AV193" s="32">
        <v>5</v>
      </c>
      <c r="AW193" s="32" t="s">
        <v>32</v>
      </c>
      <c r="BA193" s="32" t="s">
        <v>33</v>
      </c>
      <c r="BB193" s="32" t="s">
        <v>34</v>
      </c>
      <c r="BC193" s="32">
        <v>49</v>
      </c>
      <c r="BD193" s="32">
        <v>68</v>
      </c>
      <c r="BG193" s="32" t="s">
        <v>81</v>
      </c>
      <c r="BH193" s="32" t="s">
        <v>34</v>
      </c>
      <c r="BI193" s="32" t="s">
        <v>295</v>
      </c>
    </row>
    <row r="194" spans="1:61" x14ac:dyDescent="0.35">
      <c r="A194" s="4">
        <f t="shared" si="18"/>
        <v>194</v>
      </c>
      <c r="B194" s="4">
        <f t="shared" ref="B194:B257" si="21">IF(AND(A193&lt;1,AD194=1),1,IF(AD194=1,A193,""))</f>
        <v>193</v>
      </c>
      <c r="C194" s="12">
        <v>44052</v>
      </c>
      <c r="D194" t="s">
        <v>164</v>
      </c>
      <c r="E194" s="5" t="s">
        <v>48</v>
      </c>
      <c r="F194" t="s">
        <v>525</v>
      </c>
      <c r="G194" t="s">
        <v>333</v>
      </c>
      <c r="H194" s="21">
        <f>VLOOKUP(G194,lists!Z:AA,2,FALSE)</f>
        <v>7</v>
      </c>
      <c r="I194">
        <v>5</v>
      </c>
      <c r="J194" t="s">
        <v>32</v>
      </c>
      <c r="M194" t="s">
        <v>377</v>
      </c>
      <c r="N194" t="s">
        <v>862</v>
      </c>
      <c r="O194" t="s">
        <v>34</v>
      </c>
      <c r="P194"/>
      <c r="Q194" t="s">
        <v>303</v>
      </c>
      <c r="U194" s="3" t="str">
        <f t="shared" si="16"/>
        <v>Other</v>
      </c>
      <c r="V194" s="3" t="str">
        <f t="shared" si="20"/>
        <v>A</v>
      </c>
      <c r="W194" t="b">
        <f>VLOOKUP(J194,lists!$B$2:$C$3,2,FALSE)</f>
        <v>1</v>
      </c>
      <c r="X194" t="b">
        <f>VLOOKUP(U194,lists!$B:$C,2,FALSE)</f>
        <v>1</v>
      </c>
      <c r="Y194" t="b">
        <f>IF(AND(H194&gt;=FLAT!$L$1,'Raw - F'!H194&lt;=FLAT!$L$2),TRUE,FALSE)</f>
        <v>1</v>
      </c>
      <c r="Z194" t="b">
        <f>VLOOKUP(V194,lists!$B$7:$C$8,2,FALSE)</f>
        <v>1</v>
      </c>
      <c r="AA194" t="b">
        <f>VLOOKUP(IF(K194="","Open",SUBSTITUTE(K194,"/Nov","")),lists!$B$27:$D$29,2,FALSE)</f>
        <v>1</v>
      </c>
      <c r="AB194" t="b">
        <f>VLOOKUP(I194,lists!B:C,2,FALSE)</f>
        <v>1</v>
      </c>
      <c r="AC194" t="b">
        <f>VLOOKUP(E194,lists!$B$23:$D$25,2,FALSE)</f>
        <v>1</v>
      </c>
      <c r="AD194">
        <f t="shared" si="19"/>
        <v>1</v>
      </c>
      <c r="AP194" s="32">
        <v>43992</v>
      </c>
      <c r="AQ194" s="32" t="s">
        <v>58</v>
      </c>
      <c r="AR194" s="32" t="s">
        <v>54</v>
      </c>
      <c r="AS194" s="32" t="s">
        <v>30</v>
      </c>
      <c r="AT194" s="32" t="s">
        <v>36</v>
      </c>
      <c r="AU194" s="32">
        <v>8</v>
      </c>
      <c r="AV194" s="32">
        <v>4</v>
      </c>
      <c r="AW194" s="32" t="s">
        <v>32</v>
      </c>
      <c r="BA194" s="32" t="s">
        <v>33</v>
      </c>
      <c r="BB194" s="32" t="s">
        <v>34</v>
      </c>
      <c r="BC194" s="32">
        <v>58</v>
      </c>
      <c r="BD194" s="32">
        <v>77</v>
      </c>
      <c r="BG194" s="32" t="s">
        <v>81</v>
      </c>
      <c r="BH194" s="32" t="s">
        <v>34</v>
      </c>
      <c r="BI194" s="32" t="s">
        <v>310</v>
      </c>
    </row>
    <row r="195" spans="1:61" x14ac:dyDescent="0.35">
      <c r="A195" s="4">
        <f t="shared" si="18"/>
        <v>195</v>
      </c>
      <c r="B195" s="4">
        <f t="shared" si="21"/>
        <v>194</v>
      </c>
      <c r="C195" s="12">
        <v>44052</v>
      </c>
      <c r="D195" t="s">
        <v>164</v>
      </c>
      <c r="E195" s="5" t="s">
        <v>48</v>
      </c>
      <c r="F195" t="s">
        <v>526</v>
      </c>
      <c r="G195" t="s">
        <v>330</v>
      </c>
      <c r="H195" s="21">
        <f>VLOOKUP(G195,lists!Z:AA,2,FALSE)</f>
        <v>10</v>
      </c>
      <c r="I195">
        <v>5</v>
      </c>
      <c r="J195" t="s">
        <v>32</v>
      </c>
      <c r="N195" t="s">
        <v>864</v>
      </c>
      <c r="O195" t="s">
        <v>34</v>
      </c>
      <c r="P195"/>
      <c r="Q195" t="s">
        <v>296</v>
      </c>
      <c r="U195" s="3" t="str">
        <f t="shared" ref="U195:U258" si="22">IF(OR(N195="2yO",N195="3yO"),N195,"Other")</f>
        <v>Other</v>
      </c>
      <c r="V195" s="3" t="str">
        <f t="shared" si="20"/>
        <v>A</v>
      </c>
      <c r="W195" t="b">
        <f>VLOOKUP(J195,lists!$B$2:$C$3,2,FALSE)</f>
        <v>1</v>
      </c>
      <c r="X195" t="b">
        <f>VLOOKUP(U195,lists!$B:$C,2,FALSE)</f>
        <v>1</v>
      </c>
      <c r="Y195" t="b">
        <f>IF(AND(H195&gt;=FLAT!$L$1,'Raw - F'!H195&lt;=FLAT!$L$2),TRUE,FALSE)</f>
        <v>1</v>
      </c>
      <c r="Z195" t="b">
        <f>VLOOKUP(V195,lists!$B$7:$C$8,2,FALSE)</f>
        <v>1</v>
      </c>
      <c r="AA195" t="b">
        <f>VLOOKUP(IF(K195="","Open",SUBSTITUTE(K195,"/Nov","")),lists!$B$27:$D$29,2,FALSE)</f>
        <v>1</v>
      </c>
      <c r="AB195" t="b">
        <f>VLOOKUP(I195,lists!B:C,2,FALSE)</f>
        <v>1</v>
      </c>
      <c r="AC195" t="b">
        <f>VLOOKUP(E195,lists!$B$23:$D$25,2,FALSE)</f>
        <v>1</v>
      </c>
      <c r="AD195">
        <f t="shared" si="19"/>
        <v>1</v>
      </c>
      <c r="AP195" s="32">
        <v>43992</v>
      </c>
      <c r="AQ195" s="32" t="s">
        <v>58</v>
      </c>
      <c r="AR195" s="32" t="s">
        <v>54</v>
      </c>
      <c r="AS195" s="32" t="s">
        <v>223</v>
      </c>
      <c r="AT195" s="32" t="s">
        <v>37</v>
      </c>
      <c r="AU195" s="32">
        <v>6</v>
      </c>
      <c r="AV195" s="32">
        <v>5</v>
      </c>
      <c r="AW195" s="32" t="s">
        <v>40</v>
      </c>
      <c r="AX195" s="32" t="s">
        <v>41</v>
      </c>
      <c r="BA195" s="32" t="s">
        <v>42</v>
      </c>
      <c r="BB195" s="32" t="s">
        <v>52</v>
      </c>
      <c r="BC195" s="32">
        <v>0</v>
      </c>
      <c r="BD195" s="32">
        <v>0</v>
      </c>
      <c r="BG195" s="32" t="s">
        <v>42</v>
      </c>
      <c r="BH195" s="32" t="s">
        <v>52</v>
      </c>
      <c r="BI195" s="32" t="s">
        <v>91</v>
      </c>
    </row>
    <row r="196" spans="1:61" x14ac:dyDescent="0.35">
      <c r="A196" s="4">
        <f t="shared" si="18"/>
        <v>196</v>
      </c>
      <c r="B196" s="4">
        <f t="shared" si="21"/>
        <v>195</v>
      </c>
      <c r="C196" s="12">
        <v>44052</v>
      </c>
      <c r="D196" t="s">
        <v>164</v>
      </c>
      <c r="E196" s="5" t="s">
        <v>48</v>
      </c>
      <c r="F196" t="s">
        <v>527</v>
      </c>
      <c r="G196" t="s">
        <v>327</v>
      </c>
      <c r="H196" s="21">
        <f>VLOOKUP(G196,lists!Z:AA,2,FALSE)</f>
        <v>5</v>
      </c>
      <c r="I196">
        <v>4</v>
      </c>
      <c r="J196" t="s">
        <v>32</v>
      </c>
      <c r="N196" t="s">
        <v>862</v>
      </c>
      <c r="O196" t="s">
        <v>34</v>
      </c>
      <c r="P196"/>
      <c r="Q196" t="s">
        <v>293</v>
      </c>
      <c r="U196" s="3" t="str">
        <f t="shared" si="22"/>
        <v>Other</v>
      </c>
      <c r="V196" s="3" t="str">
        <f t="shared" si="20"/>
        <v>A</v>
      </c>
      <c r="W196" t="b">
        <f>VLOOKUP(J196,lists!$B$2:$C$3,2,FALSE)</f>
        <v>1</v>
      </c>
      <c r="X196" t="b">
        <f>VLOOKUP(U196,lists!$B:$C,2,FALSE)</f>
        <v>1</v>
      </c>
      <c r="Y196" t="b">
        <f>IF(AND(H196&gt;=FLAT!$L$1,'Raw - F'!H196&lt;=FLAT!$L$2),TRUE,FALSE)</f>
        <v>1</v>
      </c>
      <c r="Z196" t="b">
        <f>VLOOKUP(V196,lists!$B$7:$C$8,2,FALSE)</f>
        <v>1</v>
      </c>
      <c r="AA196" t="b">
        <f>VLOOKUP(IF(K196="","Open",SUBSTITUTE(K196,"/Nov","")),lists!$B$27:$D$29,2,FALSE)</f>
        <v>1</v>
      </c>
      <c r="AB196" t="b">
        <f>VLOOKUP(I196,lists!B:C,2,FALSE)</f>
        <v>1</v>
      </c>
      <c r="AC196" t="b">
        <f>VLOOKUP(E196,lists!$B$23:$D$25,2,FALSE)</f>
        <v>1</v>
      </c>
      <c r="AD196">
        <f t="shared" si="19"/>
        <v>1</v>
      </c>
      <c r="AP196" s="32">
        <v>43992</v>
      </c>
      <c r="AQ196" s="32" t="s">
        <v>58</v>
      </c>
      <c r="AR196" s="32" t="s">
        <v>54</v>
      </c>
      <c r="AS196" s="32" t="s">
        <v>49</v>
      </c>
      <c r="AT196" s="32" t="s">
        <v>36</v>
      </c>
      <c r="AU196" s="32">
        <v>8</v>
      </c>
      <c r="AV196" s="32">
        <v>5</v>
      </c>
      <c r="AW196" s="32" t="s">
        <v>40</v>
      </c>
      <c r="AX196" s="32" t="s">
        <v>50</v>
      </c>
      <c r="BA196" s="32" t="s">
        <v>46</v>
      </c>
      <c r="BB196" s="32" t="s">
        <v>34</v>
      </c>
      <c r="BC196" s="32">
        <v>0</v>
      </c>
      <c r="BD196" s="32">
        <v>0</v>
      </c>
      <c r="BG196" s="32" t="s">
        <v>81</v>
      </c>
      <c r="BH196" s="32" t="s">
        <v>34</v>
      </c>
      <c r="BI196" s="32" t="s">
        <v>91</v>
      </c>
    </row>
    <row r="197" spans="1:61" x14ac:dyDescent="0.35">
      <c r="A197" s="4">
        <f t="shared" si="18"/>
        <v>197</v>
      </c>
      <c r="B197" s="4">
        <f t="shared" si="21"/>
        <v>196</v>
      </c>
      <c r="C197" s="12">
        <v>44052</v>
      </c>
      <c r="D197" t="s">
        <v>164</v>
      </c>
      <c r="E197" s="5" t="s">
        <v>48</v>
      </c>
      <c r="F197" t="s">
        <v>528</v>
      </c>
      <c r="G197" t="s">
        <v>328</v>
      </c>
      <c r="H197" s="21">
        <f>VLOOKUP(G197,lists!Z:AA,2,FALSE)</f>
        <v>6</v>
      </c>
      <c r="I197">
        <v>5</v>
      </c>
      <c r="J197" t="s">
        <v>40</v>
      </c>
      <c r="K197" t="s">
        <v>50</v>
      </c>
      <c r="N197" t="s">
        <v>861</v>
      </c>
      <c r="O197" t="s">
        <v>34</v>
      </c>
      <c r="P197"/>
      <c r="Q197">
        <v>0</v>
      </c>
      <c r="U197" s="3" t="str">
        <f t="shared" si="22"/>
        <v>2YO</v>
      </c>
      <c r="V197" s="3" t="str">
        <f t="shared" si="20"/>
        <v>A</v>
      </c>
      <c r="W197" t="b">
        <f>VLOOKUP(J197,lists!$B$2:$C$3,2,FALSE)</f>
        <v>1</v>
      </c>
      <c r="X197" t="b">
        <f>VLOOKUP(U197,lists!$B:$C,2,FALSE)</f>
        <v>1</v>
      </c>
      <c r="Y197" t="b">
        <f>IF(AND(H197&gt;=FLAT!$L$1,'Raw - F'!H197&lt;=FLAT!$L$2),TRUE,FALSE)</f>
        <v>1</v>
      </c>
      <c r="Z197" t="b">
        <f>VLOOKUP(V197,lists!$B$7:$C$8,2,FALSE)</f>
        <v>1</v>
      </c>
      <c r="AA197" t="b">
        <f>VLOOKUP(IF(K197="","Open",SUBSTITUTE(K197,"/Nov","")),lists!$B$27:$D$29,2,FALSE)</f>
        <v>1</v>
      </c>
      <c r="AB197" t="b">
        <f>VLOOKUP(I197,lists!B:C,2,FALSE)</f>
        <v>1</v>
      </c>
      <c r="AC197" t="b">
        <f>VLOOKUP(E197,lists!$B$23:$D$25,2,FALSE)</f>
        <v>1</v>
      </c>
      <c r="AD197">
        <f t="shared" si="19"/>
        <v>1</v>
      </c>
      <c r="AP197" s="32">
        <v>43992</v>
      </c>
      <c r="AQ197" s="32" t="s">
        <v>58</v>
      </c>
      <c r="AR197" s="32" t="s">
        <v>54</v>
      </c>
      <c r="AS197" s="32" t="s">
        <v>44</v>
      </c>
      <c r="AT197" s="32" t="s">
        <v>45</v>
      </c>
      <c r="AU197" s="32">
        <v>10</v>
      </c>
      <c r="AV197" s="32">
        <v>5</v>
      </c>
      <c r="AW197" s="32" t="s">
        <v>40</v>
      </c>
      <c r="AX197" s="32" t="s">
        <v>41</v>
      </c>
      <c r="BA197" s="32" t="s">
        <v>46</v>
      </c>
      <c r="BB197" s="32" t="s">
        <v>52</v>
      </c>
      <c r="BC197" s="32">
        <v>0</v>
      </c>
      <c r="BD197" s="32">
        <v>0</v>
      </c>
      <c r="BG197" s="32" t="s">
        <v>81</v>
      </c>
      <c r="BH197" s="32" t="s">
        <v>52</v>
      </c>
      <c r="BI197" s="32" t="s">
        <v>91</v>
      </c>
    </row>
    <row r="198" spans="1:61" x14ac:dyDescent="0.35">
      <c r="A198" s="4">
        <f t="shared" si="18"/>
        <v>198</v>
      </c>
      <c r="B198" s="4">
        <f t="shared" si="21"/>
        <v>197</v>
      </c>
      <c r="C198" s="12">
        <v>44056</v>
      </c>
      <c r="D198" t="s">
        <v>164</v>
      </c>
      <c r="E198" s="5" t="s">
        <v>48</v>
      </c>
      <c r="F198" t="s">
        <v>529</v>
      </c>
      <c r="G198" t="s">
        <v>330</v>
      </c>
      <c r="H198" s="21">
        <f>VLOOKUP(G198,lists!Z:AA,2,FALSE)</f>
        <v>10</v>
      </c>
      <c r="I198">
        <v>1</v>
      </c>
      <c r="J198" t="s">
        <v>40</v>
      </c>
      <c r="N198" t="s">
        <v>862</v>
      </c>
      <c r="O198" t="s">
        <v>52</v>
      </c>
      <c r="P198"/>
      <c r="Q198">
        <v>0</v>
      </c>
      <c r="U198" s="3" t="str">
        <f t="shared" si="22"/>
        <v>Other</v>
      </c>
      <c r="V198" s="3" t="str">
        <f t="shared" si="20"/>
        <v>F</v>
      </c>
      <c r="W198" t="b">
        <f>VLOOKUP(J198,lists!$B$2:$C$3,2,FALSE)</f>
        <v>1</v>
      </c>
      <c r="X198" t="b">
        <f>VLOOKUP(U198,lists!$B:$C,2,FALSE)</f>
        <v>1</v>
      </c>
      <c r="Y198" t="b">
        <f>IF(AND(H198&gt;=FLAT!$L$1,'Raw - F'!H198&lt;=FLAT!$L$2),TRUE,FALSE)</f>
        <v>1</v>
      </c>
      <c r="Z198" t="b">
        <f>VLOOKUP(V198,lists!$B$7:$C$8,2,FALSE)</f>
        <v>1</v>
      </c>
      <c r="AA198" t="b">
        <f>VLOOKUP(IF(K198="","Open",SUBSTITUTE(K198,"/Nov","")),lists!$B$27:$D$29,2,FALSE)</f>
        <v>1</v>
      </c>
      <c r="AB198" t="b">
        <f>VLOOKUP(I198,lists!B:C,2,FALSE)</f>
        <v>1</v>
      </c>
      <c r="AC198" t="b">
        <f>VLOOKUP(E198,lists!$B$23:$D$25,2,FALSE)</f>
        <v>1</v>
      </c>
      <c r="AD198">
        <f t="shared" si="19"/>
        <v>1</v>
      </c>
      <c r="AP198" s="32">
        <v>43992</v>
      </c>
      <c r="AQ198" s="32" t="s">
        <v>58</v>
      </c>
      <c r="AR198" s="32" t="s">
        <v>54</v>
      </c>
      <c r="AS198" s="32" t="s">
        <v>30</v>
      </c>
      <c r="AT198" s="32" t="s">
        <v>37</v>
      </c>
      <c r="AU198" s="32">
        <v>6</v>
      </c>
      <c r="AV198" s="32">
        <v>6</v>
      </c>
      <c r="AW198" s="32" t="s">
        <v>32</v>
      </c>
      <c r="BA198" s="32" t="s">
        <v>33</v>
      </c>
      <c r="BB198" s="32" t="s">
        <v>34</v>
      </c>
      <c r="BC198" s="32">
        <v>46</v>
      </c>
      <c r="BD198" s="32">
        <v>62</v>
      </c>
      <c r="BG198" s="32" t="s">
        <v>81</v>
      </c>
      <c r="BH198" s="32" t="s">
        <v>34</v>
      </c>
      <c r="BI198" s="32" t="s">
        <v>307</v>
      </c>
    </row>
    <row r="199" spans="1:61" x14ac:dyDescent="0.35">
      <c r="A199" s="4">
        <f t="shared" si="18"/>
        <v>199</v>
      </c>
      <c r="B199" s="4">
        <f t="shared" si="21"/>
        <v>198</v>
      </c>
      <c r="C199" s="12">
        <v>44052</v>
      </c>
      <c r="D199" t="s">
        <v>164</v>
      </c>
      <c r="E199" s="5" t="s">
        <v>48</v>
      </c>
      <c r="F199" t="s">
        <v>530</v>
      </c>
      <c r="G199" t="s">
        <v>329</v>
      </c>
      <c r="H199" s="21">
        <f>VLOOKUP(G199,lists!Z:AA,2,FALSE)</f>
        <v>8</v>
      </c>
      <c r="I199">
        <v>4</v>
      </c>
      <c r="J199" t="s">
        <v>32</v>
      </c>
      <c r="N199" t="s">
        <v>863</v>
      </c>
      <c r="O199" t="s">
        <v>34</v>
      </c>
      <c r="P199"/>
      <c r="Q199" t="s">
        <v>293</v>
      </c>
      <c r="U199" s="3" t="str">
        <f t="shared" si="22"/>
        <v>3YO</v>
      </c>
      <c r="V199" s="3" t="str">
        <f t="shared" si="20"/>
        <v>A</v>
      </c>
      <c r="W199" t="b">
        <f>VLOOKUP(J199,lists!$B$2:$C$3,2,FALSE)</f>
        <v>1</v>
      </c>
      <c r="X199" t="b">
        <f>VLOOKUP(U199,lists!$B:$C,2,FALSE)</f>
        <v>1</v>
      </c>
      <c r="Y199" t="b">
        <f>IF(AND(H199&gt;=FLAT!$L$1,'Raw - F'!H199&lt;=FLAT!$L$2),TRUE,FALSE)</f>
        <v>1</v>
      </c>
      <c r="Z199" t="b">
        <f>VLOOKUP(V199,lists!$B$7:$C$8,2,FALSE)</f>
        <v>1</v>
      </c>
      <c r="AA199" t="b">
        <f>VLOOKUP(IF(K199="","Open",SUBSTITUTE(K199,"/Nov","")),lists!$B$27:$D$29,2,FALSE)</f>
        <v>1</v>
      </c>
      <c r="AB199" t="b">
        <f>VLOOKUP(I199,lists!B:C,2,FALSE)</f>
        <v>1</v>
      </c>
      <c r="AC199" t="b">
        <f>VLOOKUP(E199,lists!$B$23:$D$25,2,FALSE)</f>
        <v>1</v>
      </c>
      <c r="AD199">
        <f t="shared" si="19"/>
        <v>1</v>
      </c>
      <c r="AP199" s="32">
        <v>43992</v>
      </c>
      <c r="AQ199" s="32" t="s">
        <v>58</v>
      </c>
      <c r="AR199" s="32" t="s">
        <v>54</v>
      </c>
      <c r="AS199" s="32" t="s">
        <v>30</v>
      </c>
      <c r="AT199" s="32" t="s">
        <v>51</v>
      </c>
      <c r="AU199" s="32">
        <v>7</v>
      </c>
      <c r="AV199" s="32">
        <v>6</v>
      </c>
      <c r="AW199" s="32" t="s">
        <v>32</v>
      </c>
      <c r="BA199" s="32" t="s">
        <v>33</v>
      </c>
      <c r="BB199" s="32" t="s">
        <v>34</v>
      </c>
      <c r="BC199" s="32">
        <v>46</v>
      </c>
      <c r="BD199" s="32">
        <v>58</v>
      </c>
      <c r="BG199" s="32" t="s">
        <v>81</v>
      </c>
      <c r="BH199" s="32" t="s">
        <v>34</v>
      </c>
      <c r="BI199" s="32" t="s">
        <v>312</v>
      </c>
    </row>
    <row r="200" spans="1:61" x14ac:dyDescent="0.35">
      <c r="A200" s="4">
        <f t="shared" si="18"/>
        <v>200</v>
      </c>
      <c r="B200" s="4">
        <f t="shared" si="21"/>
        <v>199</v>
      </c>
      <c r="C200" s="12">
        <v>44052</v>
      </c>
      <c r="D200" t="s">
        <v>164</v>
      </c>
      <c r="E200" s="5" t="s">
        <v>48</v>
      </c>
      <c r="F200" t="s">
        <v>531</v>
      </c>
      <c r="G200" t="s">
        <v>333</v>
      </c>
      <c r="H200" s="21">
        <f>VLOOKUP(G200,lists!Z:AA,2,FALSE)</f>
        <v>7</v>
      </c>
      <c r="I200">
        <v>2</v>
      </c>
      <c r="J200" t="s">
        <v>40</v>
      </c>
      <c r="N200" t="s">
        <v>862</v>
      </c>
      <c r="O200" t="s">
        <v>34</v>
      </c>
      <c r="P200"/>
      <c r="Q200">
        <v>0</v>
      </c>
      <c r="U200" s="3" t="str">
        <f t="shared" si="22"/>
        <v>Other</v>
      </c>
      <c r="V200" s="3" t="str">
        <f t="shared" si="20"/>
        <v>A</v>
      </c>
      <c r="W200" t="b">
        <f>VLOOKUP(J200,lists!$B$2:$C$3,2,FALSE)</f>
        <v>1</v>
      </c>
      <c r="X200" t="b">
        <f>VLOOKUP(U200,lists!$B:$C,2,FALSE)</f>
        <v>1</v>
      </c>
      <c r="Y200" t="b">
        <f>IF(AND(H200&gt;=FLAT!$L$1,'Raw - F'!H200&lt;=FLAT!$L$2),TRUE,FALSE)</f>
        <v>1</v>
      </c>
      <c r="Z200" t="b">
        <f>VLOOKUP(V200,lists!$B$7:$C$8,2,FALSE)</f>
        <v>1</v>
      </c>
      <c r="AA200" t="b">
        <f>VLOOKUP(IF(K200="","Open",SUBSTITUTE(K200,"/Nov","")),lists!$B$27:$D$29,2,FALSE)</f>
        <v>1</v>
      </c>
      <c r="AB200" t="b">
        <f>VLOOKUP(I200,lists!B:C,2,FALSE)</f>
        <v>1</v>
      </c>
      <c r="AC200" t="b">
        <f>VLOOKUP(E200,lists!$B$23:$D$25,2,FALSE)</f>
        <v>1</v>
      </c>
      <c r="AD200">
        <f t="shared" si="19"/>
        <v>1</v>
      </c>
      <c r="AP200" s="32">
        <v>43992</v>
      </c>
      <c r="AQ200" s="32" t="s">
        <v>58</v>
      </c>
      <c r="AR200" s="32" t="s">
        <v>54</v>
      </c>
      <c r="AS200" s="32" t="s">
        <v>30</v>
      </c>
      <c r="AT200" s="32" t="s">
        <v>51</v>
      </c>
      <c r="AU200" s="32">
        <v>7</v>
      </c>
      <c r="AV200" s="32">
        <v>6</v>
      </c>
      <c r="AW200" s="32" t="s">
        <v>32</v>
      </c>
      <c r="BA200" s="32" t="s">
        <v>43</v>
      </c>
      <c r="BB200" s="32" t="s">
        <v>34</v>
      </c>
      <c r="BC200" s="32">
        <v>46</v>
      </c>
      <c r="BD200" s="32">
        <v>60</v>
      </c>
      <c r="BG200" s="32" t="s">
        <v>43</v>
      </c>
      <c r="BH200" s="32" t="s">
        <v>34</v>
      </c>
      <c r="BI200" s="32" t="s">
        <v>299</v>
      </c>
    </row>
    <row r="201" spans="1:61" x14ac:dyDescent="0.35">
      <c r="A201" s="4">
        <f t="shared" si="18"/>
        <v>201</v>
      </c>
      <c r="B201" s="4">
        <f t="shared" si="21"/>
        <v>200</v>
      </c>
      <c r="C201" s="12">
        <v>44052</v>
      </c>
      <c r="D201" t="s">
        <v>164</v>
      </c>
      <c r="E201" s="5" t="s">
        <v>48</v>
      </c>
      <c r="F201" t="s">
        <v>351</v>
      </c>
      <c r="G201" t="s">
        <v>334</v>
      </c>
      <c r="H201" s="21">
        <f>VLOOKUP(G201,lists!Z:AA,2,FALSE)</f>
        <v>14</v>
      </c>
      <c r="I201">
        <v>6</v>
      </c>
      <c r="J201" t="s">
        <v>32</v>
      </c>
      <c r="N201" t="s">
        <v>862</v>
      </c>
      <c r="O201" t="s">
        <v>34</v>
      </c>
      <c r="P201"/>
      <c r="Q201" t="s">
        <v>297</v>
      </c>
      <c r="U201" s="3" t="str">
        <f t="shared" si="22"/>
        <v>Other</v>
      </c>
      <c r="V201" s="3" t="str">
        <f t="shared" si="20"/>
        <v>A</v>
      </c>
      <c r="W201" t="b">
        <f>VLOOKUP(J201,lists!$B$2:$C$3,2,FALSE)</f>
        <v>1</v>
      </c>
      <c r="X201" t="b">
        <f>VLOOKUP(U201,lists!$B:$C,2,FALSE)</f>
        <v>1</v>
      </c>
      <c r="Y201" t="b">
        <f>IF(AND(H201&gt;=FLAT!$L$1,'Raw - F'!H201&lt;=FLAT!$L$2),TRUE,FALSE)</f>
        <v>1</v>
      </c>
      <c r="Z201" t="b">
        <f>VLOOKUP(V201,lists!$B$7:$C$8,2,FALSE)</f>
        <v>1</v>
      </c>
      <c r="AA201" t="b">
        <f>VLOOKUP(IF(K201="","Open",SUBSTITUTE(K201,"/Nov","")),lists!$B$27:$D$29,2,FALSE)</f>
        <v>1</v>
      </c>
      <c r="AB201" t="b">
        <f>VLOOKUP(I201,lists!B:C,2,FALSE)</f>
        <v>1</v>
      </c>
      <c r="AC201" t="b">
        <f>VLOOKUP(E201,lists!$B$23:$D$25,2,FALSE)</f>
        <v>1</v>
      </c>
      <c r="AD201">
        <f t="shared" si="19"/>
        <v>1</v>
      </c>
      <c r="AP201" s="32">
        <v>43992</v>
      </c>
      <c r="AQ201" s="32" t="s">
        <v>58</v>
      </c>
      <c r="AR201" s="32" t="s">
        <v>54</v>
      </c>
      <c r="AS201" s="32" t="s">
        <v>30</v>
      </c>
      <c r="AT201" s="32" t="s">
        <v>59</v>
      </c>
      <c r="AU201" s="32">
        <v>14</v>
      </c>
      <c r="AV201" s="32">
        <v>6</v>
      </c>
      <c r="AW201" s="32" t="s">
        <v>32</v>
      </c>
      <c r="BA201" s="32" t="s">
        <v>43</v>
      </c>
      <c r="BB201" s="32" t="s">
        <v>34</v>
      </c>
      <c r="BC201" s="32">
        <v>46</v>
      </c>
      <c r="BD201" s="32">
        <v>60</v>
      </c>
      <c r="BG201" s="32" t="s">
        <v>43</v>
      </c>
      <c r="BH201" s="32" t="s">
        <v>34</v>
      </c>
      <c r="BI201" s="32" t="s">
        <v>299</v>
      </c>
    </row>
    <row r="202" spans="1:61" x14ac:dyDescent="0.35">
      <c r="A202" s="4">
        <f t="shared" si="18"/>
        <v>202</v>
      </c>
      <c r="B202" s="4">
        <f t="shared" si="21"/>
        <v>201</v>
      </c>
      <c r="C202" s="12">
        <v>44052</v>
      </c>
      <c r="D202" t="s">
        <v>188</v>
      </c>
      <c r="E202" s="5" t="s">
        <v>29</v>
      </c>
      <c r="F202" t="s">
        <v>524</v>
      </c>
      <c r="G202" t="s">
        <v>327</v>
      </c>
      <c r="H202" s="21">
        <f>VLOOKUP(G202,lists!Z:AA,2,FALSE)</f>
        <v>5</v>
      </c>
      <c r="I202">
        <v>3</v>
      </c>
      <c r="J202" t="s">
        <v>32</v>
      </c>
      <c r="K202" t="s">
        <v>41</v>
      </c>
      <c r="N202" t="s">
        <v>862</v>
      </c>
      <c r="O202" t="s">
        <v>34</v>
      </c>
      <c r="P202"/>
      <c r="Q202" t="s">
        <v>292</v>
      </c>
      <c r="U202" s="3" t="str">
        <f t="shared" si="22"/>
        <v>Other</v>
      </c>
      <c r="V202" s="3" t="str">
        <f t="shared" si="20"/>
        <v>A</v>
      </c>
      <c r="W202" t="b">
        <f>VLOOKUP(J202,lists!$B$2:$C$3,2,FALSE)</f>
        <v>1</v>
      </c>
      <c r="X202" t="b">
        <f>VLOOKUP(U202,lists!$B:$C,2,FALSE)</f>
        <v>1</v>
      </c>
      <c r="Y202" t="b">
        <f>IF(AND(H202&gt;=FLAT!$L$1,'Raw - F'!H202&lt;=FLAT!$L$2),TRUE,FALSE)</f>
        <v>1</v>
      </c>
      <c r="Z202" t="b">
        <f>VLOOKUP(V202,lists!$B$7:$C$8,2,FALSE)</f>
        <v>1</v>
      </c>
      <c r="AA202" t="b">
        <f>VLOOKUP(IF(K202="","Open",SUBSTITUTE(K202,"/Nov","")),lists!$B$27:$D$29,2,FALSE)</f>
        <v>1</v>
      </c>
      <c r="AB202" t="b">
        <f>VLOOKUP(I202,lists!B:C,2,FALSE)</f>
        <v>1</v>
      </c>
      <c r="AC202" t="b">
        <f>VLOOKUP(E202,lists!$B$23:$D$25,2,FALSE)</f>
        <v>1</v>
      </c>
      <c r="AD202">
        <f t="shared" si="19"/>
        <v>1</v>
      </c>
      <c r="AP202" s="32">
        <v>43993</v>
      </c>
      <c r="AQ202" s="32" t="s">
        <v>211</v>
      </c>
      <c r="AR202" s="32" t="s">
        <v>48</v>
      </c>
      <c r="AS202" s="32" t="s">
        <v>30</v>
      </c>
      <c r="AT202" s="32" t="s">
        <v>39</v>
      </c>
      <c r="AU202" s="32">
        <v>5</v>
      </c>
      <c r="AV202" s="32">
        <v>5</v>
      </c>
      <c r="AW202" s="32" t="s">
        <v>32</v>
      </c>
      <c r="BA202" s="32" t="s">
        <v>33</v>
      </c>
      <c r="BB202" s="32" t="s">
        <v>34</v>
      </c>
      <c r="BC202" s="32">
        <v>49</v>
      </c>
      <c r="BD202" s="32">
        <v>68</v>
      </c>
      <c r="BG202" s="32" t="s">
        <v>81</v>
      </c>
      <c r="BH202" s="32" t="s">
        <v>34</v>
      </c>
      <c r="BI202" s="32" t="s">
        <v>295</v>
      </c>
    </row>
    <row r="203" spans="1:61" x14ac:dyDescent="0.35">
      <c r="A203" s="4">
        <f t="shared" si="18"/>
        <v>203</v>
      </c>
      <c r="B203" s="4">
        <f t="shared" si="21"/>
        <v>202</v>
      </c>
      <c r="C203" s="12">
        <v>44052</v>
      </c>
      <c r="D203" t="s">
        <v>188</v>
      </c>
      <c r="E203" s="5" t="s">
        <v>29</v>
      </c>
      <c r="F203" t="s">
        <v>532</v>
      </c>
      <c r="G203" t="s">
        <v>328</v>
      </c>
      <c r="H203" s="21">
        <f>VLOOKUP(G203,lists!Z:AA,2,FALSE)</f>
        <v>6</v>
      </c>
      <c r="I203">
        <v>6</v>
      </c>
      <c r="J203" t="s">
        <v>32</v>
      </c>
      <c r="N203" t="s">
        <v>862</v>
      </c>
      <c r="O203" t="s">
        <v>34</v>
      </c>
      <c r="P203"/>
      <c r="Q203" t="s">
        <v>297</v>
      </c>
      <c r="U203" s="3" t="str">
        <f t="shared" si="22"/>
        <v>Other</v>
      </c>
      <c r="V203" s="3" t="str">
        <f t="shared" si="20"/>
        <v>A</v>
      </c>
      <c r="W203" t="b">
        <f>VLOOKUP(J203,lists!$B$2:$C$3,2,FALSE)</f>
        <v>1</v>
      </c>
      <c r="X203" t="b">
        <f>VLOOKUP(U203,lists!$B:$C,2,FALSE)</f>
        <v>1</v>
      </c>
      <c r="Y203" t="b">
        <f>IF(AND(H203&gt;=FLAT!$L$1,'Raw - F'!H203&lt;=FLAT!$L$2),TRUE,FALSE)</f>
        <v>1</v>
      </c>
      <c r="Z203" t="b">
        <f>VLOOKUP(V203,lists!$B$7:$C$8,2,FALSE)</f>
        <v>1</v>
      </c>
      <c r="AA203" t="b">
        <f>VLOOKUP(IF(K203="","Open",SUBSTITUTE(K203,"/Nov","")),lists!$B$27:$D$29,2,FALSE)</f>
        <v>1</v>
      </c>
      <c r="AB203" t="b">
        <f>VLOOKUP(I203,lists!B:C,2,FALSE)</f>
        <v>1</v>
      </c>
      <c r="AC203" t="b">
        <f>VLOOKUP(E203,lists!$B$23:$D$25,2,FALSE)</f>
        <v>1</v>
      </c>
      <c r="AD203">
        <f t="shared" si="19"/>
        <v>1</v>
      </c>
      <c r="AP203" s="32">
        <v>43993</v>
      </c>
      <c r="AQ203" s="32" t="s">
        <v>211</v>
      </c>
      <c r="AR203" s="32" t="s">
        <v>48</v>
      </c>
      <c r="AS203" s="32" t="s">
        <v>49</v>
      </c>
      <c r="AT203" s="32" t="s">
        <v>37</v>
      </c>
      <c r="AU203" s="32">
        <v>6</v>
      </c>
      <c r="AV203" s="32">
        <v>5</v>
      </c>
      <c r="AW203" s="32" t="s">
        <v>40</v>
      </c>
      <c r="AX203" s="32" t="s">
        <v>50</v>
      </c>
      <c r="AY203" s="32" t="s">
        <v>56</v>
      </c>
      <c r="BA203" s="32" t="s">
        <v>42</v>
      </c>
      <c r="BB203" s="32" t="s">
        <v>34</v>
      </c>
      <c r="BC203" s="32">
        <v>0</v>
      </c>
      <c r="BD203" s="32">
        <v>0</v>
      </c>
      <c r="BG203" s="32" t="s">
        <v>42</v>
      </c>
      <c r="BH203" s="32" t="s">
        <v>34</v>
      </c>
      <c r="BI203" s="32" t="s">
        <v>91</v>
      </c>
    </row>
    <row r="204" spans="1:61" x14ac:dyDescent="0.35">
      <c r="A204" s="4">
        <f t="shared" si="18"/>
        <v>204</v>
      </c>
      <c r="B204" s="4">
        <f t="shared" si="21"/>
        <v>203</v>
      </c>
      <c r="C204" s="12">
        <v>44052</v>
      </c>
      <c r="D204" t="s">
        <v>188</v>
      </c>
      <c r="E204" s="5" t="s">
        <v>29</v>
      </c>
      <c r="F204" t="s">
        <v>533</v>
      </c>
      <c r="G204" t="s">
        <v>333</v>
      </c>
      <c r="H204" s="21">
        <f>VLOOKUP(G204,lists!Z:AA,2,FALSE)</f>
        <v>7</v>
      </c>
      <c r="I204">
        <v>6</v>
      </c>
      <c r="J204" t="s">
        <v>32</v>
      </c>
      <c r="N204" t="s">
        <v>861</v>
      </c>
      <c r="O204" t="s">
        <v>34</v>
      </c>
      <c r="P204"/>
      <c r="Q204" t="s">
        <v>297</v>
      </c>
      <c r="U204" s="3" t="str">
        <f t="shared" si="22"/>
        <v>2YO</v>
      </c>
      <c r="V204" s="3" t="str">
        <f t="shared" si="20"/>
        <v>A</v>
      </c>
      <c r="W204" t="b">
        <f>VLOOKUP(J204,lists!$B$2:$C$3,2,FALSE)</f>
        <v>1</v>
      </c>
      <c r="X204" t="b">
        <f>VLOOKUP(U204,lists!$B:$C,2,FALSE)</f>
        <v>1</v>
      </c>
      <c r="Y204" t="b">
        <f>IF(AND(H204&gt;=FLAT!$L$1,'Raw - F'!H204&lt;=FLAT!$L$2),TRUE,FALSE)</f>
        <v>1</v>
      </c>
      <c r="Z204" t="b">
        <f>VLOOKUP(V204,lists!$B$7:$C$8,2,FALSE)</f>
        <v>1</v>
      </c>
      <c r="AA204" t="b">
        <f>VLOOKUP(IF(K204="","Open",SUBSTITUTE(K204,"/Nov","")),lists!$B$27:$D$29,2,FALSE)</f>
        <v>1</v>
      </c>
      <c r="AB204" t="b">
        <f>VLOOKUP(I204,lists!B:C,2,FALSE)</f>
        <v>1</v>
      </c>
      <c r="AC204" t="b">
        <f>VLOOKUP(E204,lists!$B$23:$D$25,2,FALSE)</f>
        <v>1</v>
      </c>
      <c r="AD204">
        <f t="shared" si="19"/>
        <v>1</v>
      </c>
      <c r="AP204" s="32">
        <v>43993</v>
      </c>
      <c r="AQ204" s="32" t="s">
        <v>211</v>
      </c>
      <c r="AR204" s="32" t="s">
        <v>48</v>
      </c>
      <c r="AS204" s="32" t="s">
        <v>30</v>
      </c>
      <c r="AT204" s="32" t="s">
        <v>37</v>
      </c>
      <c r="AU204" s="32">
        <v>6</v>
      </c>
      <c r="AV204" s="32">
        <v>5</v>
      </c>
      <c r="AW204" s="32" t="s">
        <v>32</v>
      </c>
      <c r="BA204" s="32" t="s">
        <v>43</v>
      </c>
      <c r="BB204" s="32" t="s">
        <v>34</v>
      </c>
      <c r="BC204" s="32">
        <v>56</v>
      </c>
      <c r="BD204" s="32">
        <v>75</v>
      </c>
      <c r="BG204" s="32" t="s">
        <v>43</v>
      </c>
      <c r="BH204" s="32" t="s">
        <v>34</v>
      </c>
      <c r="BI204" s="32" t="s">
        <v>296</v>
      </c>
    </row>
    <row r="205" spans="1:61" x14ac:dyDescent="0.35">
      <c r="A205" s="4">
        <f t="shared" si="18"/>
        <v>205</v>
      </c>
      <c r="B205" s="4">
        <f t="shared" si="21"/>
        <v>204</v>
      </c>
      <c r="C205" s="12">
        <v>44052</v>
      </c>
      <c r="D205" t="s">
        <v>188</v>
      </c>
      <c r="E205" s="5" t="s">
        <v>29</v>
      </c>
      <c r="F205" t="s">
        <v>534</v>
      </c>
      <c r="G205" t="s">
        <v>327</v>
      </c>
      <c r="H205" s="21">
        <f>VLOOKUP(G205,lists!Z:AA,2,FALSE)</f>
        <v>5</v>
      </c>
      <c r="I205">
        <v>5</v>
      </c>
      <c r="J205" t="s">
        <v>40</v>
      </c>
      <c r="K205" t="s">
        <v>50</v>
      </c>
      <c r="N205" t="s">
        <v>861</v>
      </c>
      <c r="O205" t="s">
        <v>34</v>
      </c>
      <c r="P205"/>
      <c r="Q205">
        <v>0</v>
      </c>
      <c r="U205" s="3" t="str">
        <f t="shared" si="22"/>
        <v>2YO</v>
      </c>
      <c r="V205" s="3" t="str">
        <f t="shared" si="20"/>
        <v>A</v>
      </c>
      <c r="W205" t="b">
        <f>VLOOKUP(J205,lists!$B$2:$C$3,2,FALSE)</f>
        <v>1</v>
      </c>
      <c r="X205" t="b">
        <f>VLOOKUP(U205,lists!$B:$C,2,FALSE)</f>
        <v>1</v>
      </c>
      <c r="Y205" t="b">
        <f>IF(AND(H205&gt;=FLAT!$L$1,'Raw - F'!H205&lt;=FLAT!$L$2),TRUE,FALSE)</f>
        <v>1</v>
      </c>
      <c r="Z205" t="b">
        <f>VLOOKUP(V205,lists!$B$7:$C$8,2,FALSE)</f>
        <v>1</v>
      </c>
      <c r="AA205" t="b">
        <f>VLOOKUP(IF(K205="","Open",SUBSTITUTE(K205,"/Nov","")),lists!$B$27:$D$29,2,FALSE)</f>
        <v>1</v>
      </c>
      <c r="AB205" t="b">
        <f>VLOOKUP(I205,lists!B:C,2,FALSE)</f>
        <v>1</v>
      </c>
      <c r="AC205" t="b">
        <f>VLOOKUP(E205,lists!$B$23:$D$25,2,FALSE)</f>
        <v>1</v>
      </c>
      <c r="AD205">
        <f t="shared" si="19"/>
        <v>1</v>
      </c>
      <c r="AP205" s="32">
        <v>43993</v>
      </c>
      <c r="AQ205" s="32" t="s">
        <v>211</v>
      </c>
      <c r="AR205" s="32" t="s">
        <v>48</v>
      </c>
      <c r="AS205" s="32" t="s">
        <v>44</v>
      </c>
      <c r="AT205" s="32" t="s">
        <v>36</v>
      </c>
      <c r="AU205" s="32">
        <v>8</v>
      </c>
      <c r="AV205" s="32">
        <v>5</v>
      </c>
      <c r="AW205" s="32" t="s">
        <v>40</v>
      </c>
      <c r="AX205" s="32" t="s">
        <v>41</v>
      </c>
      <c r="AY205" s="32" t="s">
        <v>60</v>
      </c>
      <c r="BA205" s="32">
        <v>345</v>
      </c>
      <c r="BB205" s="32" t="s">
        <v>34</v>
      </c>
      <c r="BC205" s="32">
        <v>0</v>
      </c>
      <c r="BD205" s="32">
        <v>0</v>
      </c>
      <c r="BG205" s="32" t="s">
        <v>81</v>
      </c>
      <c r="BH205" s="32" t="s">
        <v>34</v>
      </c>
      <c r="BI205" s="32" t="s">
        <v>91</v>
      </c>
    </row>
    <row r="206" spans="1:61" x14ac:dyDescent="0.35">
      <c r="A206" s="4">
        <f t="shared" si="18"/>
        <v>206</v>
      </c>
      <c r="B206" s="4">
        <f t="shared" si="21"/>
        <v>205</v>
      </c>
      <c r="C206" s="12">
        <v>44052</v>
      </c>
      <c r="D206" t="s">
        <v>188</v>
      </c>
      <c r="E206" s="5" t="s">
        <v>29</v>
      </c>
      <c r="F206" t="s">
        <v>535</v>
      </c>
      <c r="G206" t="s">
        <v>67</v>
      </c>
      <c r="H206" s="21">
        <f>VLOOKUP(G206,lists!Z:AA,2,FALSE)</f>
        <v>12</v>
      </c>
      <c r="I206">
        <v>6</v>
      </c>
      <c r="J206" t="s">
        <v>32</v>
      </c>
      <c r="N206" t="s">
        <v>862</v>
      </c>
      <c r="O206" t="s">
        <v>34</v>
      </c>
      <c r="P206"/>
      <c r="Q206" t="s">
        <v>297</v>
      </c>
      <c r="U206" s="3" t="str">
        <f t="shared" si="22"/>
        <v>Other</v>
      </c>
      <c r="V206" s="3" t="str">
        <f t="shared" si="20"/>
        <v>A</v>
      </c>
      <c r="W206" t="b">
        <f>VLOOKUP(J206,lists!$B$2:$C$3,2,FALSE)</f>
        <v>1</v>
      </c>
      <c r="X206" t="b">
        <f>VLOOKUP(U206,lists!$B:$C,2,FALSE)</f>
        <v>1</v>
      </c>
      <c r="Y206" t="b">
        <f>IF(AND(H206&gt;=FLAT!$L$1,'Raw - F'!H206&lt;=FLAT!$L$2),TRUE,FALSE)</f>
        <v>1</v>
      </c>
      <c r="Z206" t="b">
        <f>VLOOKUP(V206,lists!$B$7:$C$8,2,FALSE)</f>
        <v>1</v>
      </c>
      <c r="AA206" t="b">
        <f>VLOOKUP(IF(K206="","Open",SUBSTITUTE(K206,"/Nov","")),lists!$B$27:$D$29,2,FALSE)</f>
        <v>1</v>
      </c>
      <c r="AB206" t="b">
        <f>VLOOKUP(I206,lists!B:C,2,FALSE)</f>
        <v>1</v>
      </c>
      <c r="AC206" t="b">
        <f>VLOOKUP(E206,lists!$B$23:$D$25,2,FALSE)</f>
        <v>1</v>
      </c>
      <c r="AD206">
        <f t="shared" si="19"/>
        <v>1</v>
      </c>
      <c r="AP206" s="32">
        <v>43993</v>
      </c>
      <c r="AQ206" s="32" t="s">
        <v>211</v>
      </c>
      <c r="AR206" s="32" t="s">
        <v>48</v>
      </c>
      <c r="AS206" s="32" t="s">
        <v>30</v>
      </c>
      <c r="AT206" s="32" t="s">
        <v>37</v>
      </c>
      <c r="AU206" s="32">
        <v>6</v>
      </c>
      <c r="AV206" s="32">
        <v>6</v>
      </c>
      <c r="AW206" s="32" t="s">
        <v>32</v>
      </c>
      <c r="BA206" s="32" t="s">
        <v>33</v>
      </c>
      <c r="BB206" s="32" t="s">
        <v>34</v>
      </c>
      <c r="BC206" s="32">
        <v>46</v>
      </c>
      <c r="BD206" s="32">
        <v>56</v>
      </c>
      <c r="BG206" s="32" t="s">
        <v>81</v>
      </c>
      <c r="BH206" s="32" t="s">
        <v>34</v>
      </c>
      <c r="BI206" s="32" t="s">
        <v>309</v>
      </c>
    </row>
    <row r="207" spans="1:61" x14ac:dyDescent="0.35">
      <c r="A207" s="4">
        <f t="shared" si="18"/>
        <v>207</v>
      </c>
      <c r="B207" s="4">
        <f t="shared" si="21"/>
        <v>206</v>
      </c>
      <c r="C207" s="12">
        <v>44052</v>
      </c>
      <c r="D207" t="s">
        <v>188</v>
      </c>
      <c r="E207" s="5" t="s">
        <v>29</v>
      </c>
      <c r="F207" t="s">
        <v>536</v>
      </c>
      <c r="G207" t="s">
        <v>327</v>
      </c>
      <c r="H207" s="21">
        <f>VLOOKUP(G207,lists!Z:AA,2,FALSE)</f>
        <v>5</v>
      </c>
      <c r="I207">
        <v>5</v>
      </c>
      <c r="J207" t="s">
        <v>40</v>
      </c>
      <c r="K207" t="s">
        <v>50</v>
      </c>
      <c r="N207" t="s">
        <v>862</v>
      </c>
      <c r="O207" t="s">
        <v>34</v>
      </c>
      <c r="P207"/>
      <c r="Q207">
        <v>0</v>
      </c>
      <c r="U207" s="3" t="str">
        <f t="shared" si="22"/>
        <v>Other</v>
      </c>
      <c r="V207" s="3" t="str">
        <f t="shared" si="20"/>
        <v>A</v>
      </c>
      <c r="W207" t="b">
        <f>VLOOKUP(J207,lists!$B$2:$C$3,2,FALSE)</f>
        <v>1</v>
      </c>
      <c r="X207" t="b">
        <f>VLOOKUP(U207,lists!$B:$C,2,FALSE)</f>
        <v>1</v>
      </c>
      <c r="Y207" t="b">
        <f>IF(AND(H207&gt;=FLAT!$L$1,'Raw - F'!H207&lt;=FLAT!$L$2),TRUE,FALSE)</f>
        <v>1</v>
      </c>
      <c r="Z207" t="b">
        <f>VLOOKUP(V207,lists!$B$7:$C$8,2,FALSE)</f>
        <v>1</v>
      </c>
      <c r="AA207" t="b">
        <f>VLOOKUP(IF(K207="","Open",SUBSTITUTE(K207,"/Nov","")),lists!$B$27:$D$29,2,FALSE)</f>
        <v>1</v>
      </c>
      <c r="AB207" t="b">
        <f>VLOOKUP(I207,lists!B:C,2,FALSE)</f>
        <v>1</v>
      </c>
      <c r="AC207" t="b">
        <f>VLOOKUP(E207,lists!$B$23:$D$25,2,FALSE)</f>
        <v>1</v>
      </c>
      <c r="AD207">
        <f t="shared" si="19"/>
        <v>1</v>
      </c>
      <c r="AP207" s="32">
        <v>43993</v>
      </c>
      <c r="AQ207" s="32" t="s">
        <v>211</v>
      </c>
      <c r="AR207" s="32" t="s">
        <v>48</v>
      </c>
      <c r="AS207" s="32" t="s">
        <v>30</v>
      </c>
      <c r="AT207" s="32" t="s">
        <v>36</v>
      </c>
      <c r="AU207" s="32">
        <v>8</v>
      </c>
      <c r="AV207" s="32">
        <v>6</v>
      </c>
      <c r="AW207" s="32" t="s">
        <v>32</v>
      </c>
      <c r="BA207" s="32" t="s">
        <v>33</v>
      </c>
      <c r="BB207" s="32" t="s">
        <v>34</v>
      </c>
      <c r="BC207" s="32">
        <v>46</v>
      </c>
      <c r="BD207" s="32">
        <v>60</v>
      </c>
      <c r="BG207" s="32" t="s">
        <v>81</v>
      </c>
      <c r="BH207" s="32" t="s">
        <v>34</v>
      </c>
      <c r="BI207" s="32" t="s">
        <v>299</v>
      </c>
    </row>
    <row r="208" spans="1:61" x14ac:dyDescent="0.35">
      <c r="A208" s="4">
        <f t="shared" si="18"/>
        <v>208</v>
      </c>
      <c r="B208" s="4">
        <f t="shared" si="21"/>
        <v>207</v>
      </c>
      <c r="C208" s="12">
        <v>44052</v>
      </c>
      <c r="D208" t="s">
        <v>188</v>
      </c>
      <c r="E208" s="5" t="s">
        <v>29</v>
      </c>
      <c r="F208" t="s">
        <v>537</v>
      </c>
      <c r="G208" t="s">
        <v>329</v>
      </c>
      <c r="H208" s="21">
        <f>VLOOKUP(G208,lists!Z:AA,2,FALSE)</f>
        <v>8</v>
      </c>
      <c r="I208">
        <v>3</v>
      </c>
      <c r="J208" t="s">
        <v>40</v>
      </c>
      <c r="N208" t="s">
        <v>862</v>
      </c>
      <c r="O208" t="s">
        <v>34</v>
      </c>
      <c r="P208"/>
      <c r="Q208">
        <v>0</v>
      </c>
      <c r="U208" s="3" t="str">
        <f t="shared" si="22"/>
        <v>Other</v>
      </c>
      <c r="V208" s="3" t="str">
        <f t="shared" si="20"/>
        <v>A</v>
      </c>
      <c r="W208" t="b">
        <f>VLOOKUP(J208,lists!$B$2:$C$3,2,FALSE)</f>
        <v>1</v>
      </c>
      <c r="X208" t="b">
        <f>VLOOKUP(U208,lists!$B:$C,2,FALSE)</f>
        <v>1</v>
      </c>
      <c r="Y208" t="b">
        <f>IF(AND(H208&gt;=FLAT!$L$1,'Raw - F'!H208&lt;=FLAT!$L$2),TRUE,FALSE)</f>
        <v>1</v>
      </c>
      <c r="Z208" t="b">
        <f>VLOOKUP(V208,lists!$B$7:$C$8,2,FALSE)</f>
        <v>1</v>
      </c>
      <c r="AA208" t="b">
        <f>VLOOKUP(IF(K208="","Open",SUBSTITUTE(K208,"/Nov","")),lists!$B$27:$D$29,2,FALSE)</f>
        <v>1</v>
      </c>
      <c r="AB208" t="b">
        <f>VLOOKUP(I208,lists!B:C,2,FALSE)</f>
        <v>1</v>
      </c>
      <c r="AC208" t="b">
        <f>VLOOKUP(E208,lists!$B$23:$D$25,2,FALSE)</f>
        <v>1</v>
      </c>
      <c r="AD208">
        <f t="shared" si="19"/>
        <v>1</v>
      </c>
      <c r="AP208" s="32">
        <v>43993</v>
      </c>
      <c r="AQ208" s="32" t="s">
        <v>211</v>
      </c>
      <c r="AR208" s="32" t="s">
        <v>48</v>
      </c>
      <c r="AS208" s="32" t="s">
        <v>30</v>
      </c>
      <c r="AT208" s="32" t="s">
        <v>45</v>
      </c>
      <c r="AU208" s="32">
        <v>10</v>
      </c>
      <c r="AV208" s="32">
        <v>6</v>
      </c>
      <c r="AW208" s="32" t="s">
        <v>32</v>
      </c>
      <c r="BA208" s="32" t="s">
        <v>43</v>
      </c>
      <c r="BB208" s="32" t="s">
        <v>34</v>
      </c>
      <c r="BC208" s="32">
        <v>46</v>
      </c>
      <c r="BD208" s="32">
        <v>65</v>
      </c>
      <c r="BG208" s="32" t="s">
        <v>43</v>
      </c>
      <c r="BH208" s="32" t="s">
        <v>34</v>
      </c>
      <c r="BI208" s="32" t="s">
        <v>297</v>
      </c>
    </row>
    <row r="209" spans="1:61" x14ac:dyDescent="0.35">
      <c r="A209" s="4">
        <f t="shared" si="18"/>
        <v>209</v>
      </c>
      <c r="B209" s="4">
        <f t="shared" si="21"/>
        <v>208</v>
      </c>
      <c r="C209" s="12">
        <v>44052</v>
      </c>
      <c r="D209" t="s">
        <v>188</v>
      </c>
      <c r="E209" s="5" t="s">
        <v>29</v>
      </c>
      <c r="F209" t="s">
        <v>351</v>
      </c>
      <c r="G209" t="s">
        <v>328</v>
      </c>
      <c r="H209" s="21">
        <f>VLOOKUP(G209,lists!Z:AA,2,FALSE)</f>
        <v>6</v>
      </c>
      <c r="I209">
        <v>3</v>
      </c>
      <c r="J209" t="s">
        <v>32</v>
      </c>
      <c r="N209" t="s">
        <v>862</v>
      </c>
      <c r="O209" t="s">
        <v>34</v>
      </c>
      <c r="P209"/>
      <c r="Q209" t="s">
        <v>292</v>
      </c>
      <c r="U209" s="3" t="str">
        <f t="shared" si="22"/>
        <v>Other</v>
      </c>
      <c r="V209" s="3" t="str">
        <f t="shared" si="20"/>
        <v>A</v>
      </c>
      <c r="W209" t="b">
        <f>VLOOKUP(J209,lists!$B$2:$C$3,2,FALSE)</f>
        <v>1</v>
      </c>
      <c r="X209" t="b">
        <f>VLOOKUP(U209,lists!$B:$C,2,FALSE)</f>
        <v>1</v>
      </c>
      <c r="Y209" t="b">
        <f>IF(AND(H209&gt;=FLAT!$L$1,'Raw - F'!H209&lt;=FLAT!$L$2),TRUE,FALSE)</f>
        <v>1</v>
      </c>
      <c r="Z209" t="b">
        <f>VLOOKUP(V209,lists!$B$7:$C$8,2,FALSE)</f>
        <v>1</v>
      </c>
      <c r="AA209" t="b">
        <f>VLOOKUP(IF(K209="","Open",SUBSTITUTE(K209,"/Nov","")),lists!$B$27:$D$29,2,FALSE)</f>
        <v>1</v>
      </c>
      <c r="AB209" t="b">
        <f>VLOOKUP(I209,lists!B:C,2,FALSE)</f>
        <v>1</v>
      </c>
      <c r="AC209" t="b">
        <f>VLOOKUP(E209,lists!$B$23:$D$25,2,FALSE)</f>
        <v>1</v>
      </c>
      <c r="AD209">
        <f t="shared" si="19"/>
        <v>1</v>
      </c>
      <c r="AP209" s="32">
        <v>43993</v>
      </c>
      <c r="AQ209" s="32" t="s">
        <v>211</v>
      </c>
      <c r="AR209" s="32" t="s">
        <v>48</v>
      </c>
      <c r="AS209" s="32" t="s">
        <v>30</v>
      </c>
      <c r="AT209" s="32" t="s">
        <v>45</v>
      </c>
      <c r="AU209" s="32">
        <v>10</v>
      </c>
      <c r="AV209" s="32">
        <v>6</v>
      </c>
      <c r="AW209" s="32" t="s">
        <v>32</v>
      </c>
      <c r="BA209" s="32" t="s">
        <v>33</v>
      </c>
      <c r="BB209" s="32" t="s">
        <v>34</v>
      </c>
      <c r="BC209" s="32">
        <v>46</v>
      </c>
      <c r="BD209" s="32">
        <v>62</v>
      </c>
      <c r="BG209" s="32" t="s">
        <v>81</v>
      </c>
      <c r="BH209" s="32" t="s">
        <v>34</v>
      </c>
      <c r="BI209" s="32" t="s">
        <v>307</v>
      </c>
    </row>
    <row r="210" spans="1:61" x14ac:dyDescent="0.35">
      <c r="A210" s="4">
        <f t="shared" si="18"/>
        <v>210</v>
      </c>
      <c r="B210" s="4">
        <f t="shared" si="21"/>
        <v>209</v>
      </c>
      <c r="C210" s="12">
        <v>44053</v>
      </c>
      <c r="D210" t="s">
        <v>166</v>
      </c>
      <c r="E210" s="5" t="s">
        <v>54</v>
      </c>
      <c r="F210" t="s">
        <v>420</v>
      </c>
      <c r="G210" t="s">
        <v>333</v>
      </c>
      <c r="H210" s="21">
        <f>VLOOKUP(G210,lists!Z:AA,2,FALSE)</f>
        <v>7</v>
      </c>
      <c r="I210">
        <v>5</v>
      </c>
      <c r="J210" t="s">
        <v>40</v>
      </c>
      <c r="K210" t="s">
        <v>50</v>
      </c>
      <c r="N210" t="s">
        <v>861</v>
      </c>
      <c r="O210" t="s">
        <v>34</v>
      </c>
      <c r="P210"/>
      <c r="Q210">
        <v>0</v>
      </c>
      <c r="U210" s="3" t="str">
        <f t="shared" si="22"/>
        <v>2YO</v>
      </c>
      <c r="V210" s="3" t="str">
        <f t="shared" si="20"/>
        <v>A</v>
      </c>
      <c r="W210" t="b">
        <f>VLOOKUP(J210,lists!$B$2:$C$3,2,FALSE)</f>
        <v>1</v>
      </c>
      <c r="X210" t="b">
        <f>VLOOKUP(U210,lists!$B:$C,2,FALSE)</f>
        <v>1</v>
      </c>
      <c r="Y210" t="b">
        <f>IF(AND(H210&gt;=FLAT!$L$1,'Raw - F'!H210&lt;=FLAT!$L$2),TRUE,FALSE)</f>
        <v>1</v>
      </c>
      <c r="Z210" t="b">
        <f>VLOOKUP(V210,lists!$B$7:$C$8,2,FALSE)</f>
        <v>1</v>
      </c>
      <c r="AA210" t="b">
        <f>VLOOKUP(IF(K210="","Open",SUBSTITUTE(K210,"/Nov","")),lists!$B$27:$D$29,2,FALSE)</f>
        <v>1</v>
      </c>
      <c r="AB210" t="b">
        <f>VLOOKUP(I210,lists!B:C,2,FALSE)</f>
        <v>1</v>
      </c>
      <c r="AC210" t="b">
        <f>VLOOKUP(E210,lists!$B$23:$D$25,2,FALSE)</f>
        <v>1</v>
      </c>
      <c r="AD210">
        <f t="shared" si="19"/>
        <v>1</v>
      </c>
      <c r="AP210" s="32">
        <v>43993</v>
      </c>
      <c r="AQ210" s="32" t="s">
        <v>212</v>
      </c>
      <c r="AR210" s="32" t="s">
        <v>29</v>
      </c>
      <c r="AS210" s="32" t="s">
        <v>30</v>
      </c>
      <c r="AT210" s="32" t="s">
        <v>36</v>
      </c>
      <c r="AU210" s="32">
        <v>8</v>
      </c>
      <c r="AV210" s="32">
        <v>4</v>
      </c>
      <c r="AW210" s="32" t="s">
        <v>32</v>
      </c>
      <c r="BA210" s="32" t="s">
        <v>33</v>
      </c>
      <c r="BB210" s="32" t="s">
        <v>34</v>
      </c>
      <c r="BC210" s="32">
        <v>66</v>
      </c>
      <c r="BD210" s="32">
        <v>85</v>
      </c>
      <c r="BG210" s="32" t="s">
        <v>81</v>
      </c>
      <c r="BH210" s="32" t="s">
        <v>34</v>
      </c>
      <c r="BI210" s="32" t="s">
        <v>293</v>
      </c>
    </row>
    <row r="211" spans="1:61" x14ac:dyDescent="0.35">
      <c r="A211" s="4">
        <f t="shared" si="18"/>
        <v>211</v>
      </c>
      <c r="B211" s="4">
        <f t="shared" si="21"/>
        <v>210</v>
      </c>
      <c r="C211" s="12">
        <v>44053</v>
      </c>
      <c r="D211" t="s">
        <v>166</v>
      </c>
      <c r="E211" s="5" t="s">
        <v>54</v>
      </c>
      <c r="F211" t="s">
        <v>419</v>
      </c>
      <c r="G211" t="s">
        <v>329</v>
      </c>
      <c r="H211" s="21">
        <f>VLOOKUP(G211,lists!Z:AA,2,FALSE)</f>
        <v>8</v>
      </c>
      <c r="I211">
        <v>4</v>
      </c>
      <c r="J211" t="s">
        <v>32</v>
      </c>
      <c r="N211" t="s">
        <v>864</v>
      </c>
      <c r="O211" t="s">
        <v>34</v>
      </c>
      <c r="P211"/>
      <c r="Q211" t="s">
        <v>308</v>
      </c>
      <c r="U211" s="3" t="str">
        <f t="shared" si="22"/>
        <v>Other</v>
      </c>
      <c r="V211" s="3" t="str">
        <f t="shared" si="20"/>
        <v>A</v>
      </c>
      <c r="W211" t="b">
        <f>VLOOKUP(J211,lists!$B$2:$C$3,2,FALSE)</f>
        <v>1</v>
      </c>
      <c r="X211" t="b">
        <f>VLOOKUP(U211,lists!$B:$C,2,FALSE)</f>
        <v>1</v>
      </c>
      <c r="Y211" t="b">
        <f>IF(AND(H211&gt;=FLAT!$L$1,'Raw - F'!H211&lt;=FLAT!$L$2),TRUE,FALSE)</f>
        <v>1</v>
      </c>
      <c r="Z211" t="b">
        <f>VLOOKUP(V211,lists!$B$7:$C$8,2,FALSE)</f>
        <v>1</v>
      </c>
      <c r="AA211" t="b">
        <f>VLOOKUP(IF(K211="","Open",SUBSTITUTE(K211,"/Nov","")),lists!$B$27:$D$29,2,FALSE)</f>
        <v>1</v>
      </c>
      <c r="AB211" t="b">
        <f>VLOOKUP(I211,lists!B:C,2,FALSE)</f>
        <v>1</v>
      </c>
      <c r="AC211" t="b">
        <f>VLOOKUP(E211,lists!$B$23:$D$25,2,FALSE)</f>
        <v>1</v>
      </c>
      <c r="AD211">
        <f t="shared" si="19"/>
        <v>1</v>
      </c>
      <c r="AP211" s="32">
        <v>43993</v>
      </c>
      <c r="AQ211" s="32" t="s">
        <v>212</v>
      </c>
      <c r="AR211" s="32" t="s">
        <v>29</v>
      </c>
      <c r="AS211" s="32" t="s">
        <v>30</v>
      </c>
      <c r="AT211" s="32" t="s">
        <v>39</v>
      </c>
      <c r="AU211" s="32">
        <v>5</v>
      </c>
      <c r="AV211" s="32">
        <v>4</v>
      </c>
      <c r="AW211" s="32" t="s">
        <v>32</v>
      </c>
      <c r="BA211" s="32" t="s">
        <v>33</v>
      </c>
      <c r="BB211" s="32" t="s">
        <v>34</v>
      </c>
      <c r="BC211" s="32">
        <v>63</v>
      </c>
      <c r="BD211" s="32">
        <v>82</v>
      </c>
      <c r="BG211" s="32" t="s">
        <v>81</v>
      </c>
      <c r="BH211" s="32" t="s">
        <v>34</v>
      </c>
      <c r="BI211" s="32" t="s">
        <v>302</v>
      </c>
    </row>
    <row r="212" spans="1:61" x14ac:dyDescent="0.35">
      <c r="A212" s="4">
        <f t="shared" si="18"/>
        <v>212</v>
      </c>
      <c r="B212" s="4">
        <f t="shared" si="21"/>
        <v>211</v>
      </c>
      <c r="C212" s="12">
        <v>44053</v>
      </c>
      <c r="D212" t="s">
        <v>166</v>
      </c>
      <c r="E212" s="5" t="s">
        <v>54</v>
      </c>
      <c r="F212" t="s">
        <v>424</v>
      </c>
      <c r="G212" t="s">
        <v>328</v>
      </c>
      <c r="H212" s="21">
        <f>VLOOKUP(G212,lists!Z:AA,2,FALSE)</f>
        <v>6</v>
      </c>
      <c r="I212">
        <v>5</v>
      </c>
      <c r="J212" t="s">
        <v>32</v>
      </c>
      <c r="N212" t="s">
        <v>862</v>
      </c>
      <c r="O212" t="s">
        <v>34</v>
      </c>
      <c r="P212"/>
      <c r="Q212" t="s">
        <v>296</v>
      </c>
      <c r="U212" s="3" t="str">
        <f t="shared" si="22"/>
        <v>Other</v>
      </c>
      <c r="V212" s="3" t="str">
        <f t="shared" si="20"/>
        <v>A</v>
      </c>
      <c r="W212" t="b">
        <f>VLOOKUP(J212,lists!$B$2:$C$3,2,FALSE)</f>
        <v>1</v>
      </c>
      <c r="X212" t="b">
        <f>VLOOKUP(U212,lists!$B:$C,2,FALSE)</f>
        <v>1</v>
      </c>
      <c r="Y212" t="b">
        <f>IF(AND(H212&gt;=FLAT!$L$1,'Raw - F'!H212&lt;=FLAT!$L$2),TRUE,FALSE)</f>
        <v>1</v>
      </c>
      <c r="Z212" t="b">
        <f>VLOOKUP(V212,lists!$B$7:$C$8,2,FALSE)</f>
        <v>1</v>
      </c>
      <c r="AA212" t="b">
        <f>VLOOKUP(IF(K212="","Open",SUBSTITUTE(K212,"/Nov","")),lists!$B$27:$D$29,2,FALSE)</f>
        <v>1</v>
      </c>
      <c r="AB212" t="b">
        <f>VLOOKUP(I212,lists!B:C,2,FALSE)</f>
        <v>1</v>
      </c>
      <c r="AC212" t="b">
        <f>VLOOKUP(E212,lists!$B$23:$D$25,2,FALSE)</f>
        <v>1</v>
      </c>
      <c r="AD212">
        <f t="shared" si="19"/>
        <v>1</v>
      </c>
      <c r="AP212" s="32">
        <v>43993</v>
      </c>
      <c r="AQ212" s="32" t="s">
        <v>212</v>
      </c>
      <c r="AR212" s="32" t="s">
        <v>29</v>
      </c>
      <c r="AS212" s="32" t="s">
        <v>44</v>
      </c>
      <c r="AT212" s="32" t="s">
        <v>39</v>
      </c>
      <c r="AU212" s="32">
        <v>5</v>
      </c>
      <c r="AV212" s="32">
        <v>5</v>
      </c>
      <c r="AW212" s="32" t="s">
        <v>40</v>
      </c>
      <c r="AX212" s="32" t="s">
        <v>41</v>
      </c>
      <c r="AY212" s="32" t="s">
        <v>56</v>
      </c>
      <c r="BA212" s="32" t="s">
        <v>42</v>
      </c>
      <c r="BB212" s="32" t="s">
        <v>52</v>
      </c>
      <c r="BC212" s="32">
        <v>0</v>
      </c>
      <c r="BD212" s="32">
        <v>0</v>
      </c>
      <c r="BG212" s="32" t="s">
        <v>42</v>
      </c>
      <c r="BH212" s="32" t="s">
        <v>52</v>
      </c>
      <c r="BI212" s="32" t="s">
        <v>91</v>
      </c>
    </row>
    <row r="213" spans="1:61" x14ac:dyDescent="0.35">
      <c r="A213" s="4">
        <f t="shared" si="18"/>
        <v>213</v>
      </c>
      <c r="B213" s="4">
        <f t="shared" si="21"/>
        <v>212</v>
      </c>
      <c r="C213" s="12">
        <v>44053</v>
      </c>
      <c r="D213" t="s">
        <v>166</v>
      </c>
      <c r="E213" s="5" t="s">
        <v>54</v>
      </c>
      <c r="F213" t="s">
        <v>422</v>
      </c>
      <c r="G213" t="s">
        <v>333</v>
      </c>
      <c r="H213" s="21">
        <f>VLOOKUP(G213,lists!Z:AA,2,FALSE)</f>
        <v>7</v>
      </c>
      <c r="I213">
        <v>5</v>
      </c>
      <c r="J213" t="s">
        <v>32</v>
      </c>
      <c r="N213" t="s">
        <v>861</v>
      </c>
      <c r="O213" t="s">
        <v>34</v>
      </c>
      <c r="P213"/>
      <c r="Q213" t="s">
        <v>303</v>
      </c>
      <c r="U213" s="3" t="str">
        <f t="shared" si="22"/>
        <v>2YO</v>
      </c>
      <c r="V213" s="3" t="str">
        <f t="shared" si="20"/>
        <v>A</v>
      </c>
      <c r="W213" t="b">
        <f>VLOOKUP(J213,lists!$B$2:$C$3,2,FALSE)</f>
        <v>1</v>
      </c>
      <c r="X213" t="b">
        <f>VLOOKUP(U213,lists!$B:$C,2,FALSE)</f>
        <v>1</v>
      </c>
      <c r="Y213" t="b">
        <f>IF(AND(H213&gt;=FLAT!$L$1,'Raw - F'!H213&lt;=FLAT!$L$2),TRUE,FALSE)</f>
        <v>1</v>
      </c>
      <c r="Z213" t="b">
        <f>VLOOKUP(V213,lists!$B$7:$C$8,2,FALSE)</f>
        <v>1</v>
      </c>
      <c r="AA213" t="b">
        <f>VLOOKUP(IF(K213="","Open",SUBSTITUTE(K213,"/Nov","")),lists!$B$27:$D$29,2,FALSE)</f>
        <v>1</v>
      </c>
      <c r="AB213" t="b">
        <f>VLOOKUP(I213,lists!B:C,2,FALSE)</f>
        <v>1</v>
      </c>
      <c r="AC213" t="b">
        <f>VLOOKUP(E213,lists!$B$23:$D$25,2,FALSE)</f>
        <v>1</v>
      </c>
      <c r="AD213">
        <f t="shared" si="19"/>
        <v>1</v>
      </c>
      <c r="AP213" s="32">
        <v>43993</v>
      </c>
      <c r="AQ213" s="32" t="s">
        <v>212</v>
      </c>
      <c r="AR213" s="32" t="s">
        <v>29</v>
      </c>
      <c r="AS213" s="32" t="s">
        <v>49</v>
      </c>
      <c r="AT213" s="32" t="s">
        <v>39</v>
      </c>
      <c r="AU213" s="32">
        <v>5</v>
      </c>
      <c r="AV213" s="32">
        <v>5</v>
      </c>
      <c r="AW213" s="32" t="s">
        <v>40</v>
      </c>
      <c r="AX213" s="32" t="s">
        <v>50</v>
      </c>
      <c r="BA213" s="32" t="s">
        <v>46</v>
      </c>
      <c r="BB213" s="32" t="s">
        <v>226</v>
      </c>
      <c r="BC213" s="32">
        <v>0</v>
      </c>
      <c r="BD213" s="32">
        <v>0</v>
      </c>
      <c r="BG213" s="32" t="s">
        <v>81</v>
      </c>
      <c r="BH213" s="32" t="s">
        <v>34</v>
      </c>
      <c r="BI213" s="32" t="s">
        <v>91</v>
      </c>
    </row>
    <row r="214" spans="1:61" x14ac:dyDescent="0.35">
      <c r="A214" s="4">
        <f t="shared" si="18"/>
        <v>214</v>
      </c>
      <c r="B214" s="4">
        <f t="shared" si="21"/>
        <v>213</v>
      </c>
      <c r="C214" s="12">
        <v>44053</v>
      </c>
      <c r="D214" t="s">
        <v>166</v>
      </c>
      <c r="E214" s="5" t="s">
        <v>54</v>
      </c>
      <c r="F214" t="s">
        <v>423</v>
      </c>
      <c r="G214" t="s">
        <v>328</v>
      </c>
      <c r="H214" s="21">
        <f>VLOOKUP(G214,lists!Z:AA,2,FALSE)</f>
        <v>6</v>
      </c>
      <c r="I214">
        <v>4</v>
      </c>
      <c r="J214" t="s">
        <v>32</v>
      </c>
      <c r="L214" t="s">
        <v>865</v>
      </c>
      <c r="N214" t="s">
        <v>861</v>
      </c>
      <c r="O214" t="s">
        <v>52</v>
      </c>
      <c r="P214"/>
      <c r="Q214" t="s">
        <v>308</v>
      </c>
      <c r="U214" s="3" t="str">
        <f t="shared" si="22"/>
        <v>2YO</v>
      </c>
      <c r="V214" s="3" t="str">
        <f t="shared" si="20"/>
        <v>F</v>
      </c>
      <c r="W214" t="b">
        <f>VLOOKUP(J214,lists!$B$2:$C$3,2,FALSE)</f>
        <v>1</v>
      </c>
      <c r="X214" t="b">
        <f>VLOOKUP(U214,lists!$B:$C,2,FALSE)</f>
        <v>1</v>
      </c>
      <c r="Y214" t="b">
        <f>IF(AND(H214&gt;=FLAT!$L$1,'Raw - F'!H214&lt;=FLAT!$L$2),TRUE,FALSE)</f>
        <v>1</v>
      </c>
      <c r="Z214" t="b">
        <f>VLOOKUP(V214,lists!$B$7:$C$8,2,FALSE)</f>
        <v>1</v>
      </c>
      <c r="AA214" t="b">
        <f>VLOOKUP(IF(K214="","Open",SUBSTITUTE(K214,"/Nov","")),lists!$B$27:$D$29,2,FALSE)</f>
        <v>1</v>
      </c>
      <c r="AB214" t="b">
        <f>VLOOKUP(I214,lists!B:C,2,FALSE)</f>
        <v>1</v>
      </c>
      <c r="AC214" t="b">
        <f>VLOOKUP(E214,lists!$B$23:$D$25,2,FALSE)</f>
        <v>1</v>
      </c>
      <c r="AD214">
        <f t="shared" si="19"/>
        <v>1</v>
      </c>
      <c r="AP214" s="32">
        <v>43993</v>
      </c>
      <c r="AQ214" s="32" t="s">
        <v>212</v>
      </c>
      <c r="AR214" s="32" t="s">
        <v>29</v>
      </c>
      <c r="AS214" s="32" t="s">
        <v>30</v>
      </c>
      <c r="AT214" s="32" t="s">
        <v>51</v>
      </c>
      <c r="AU214" s="32">
        <v>7</v>
      </c>
      <c r="AV214" s="32">
        <v>5</v>
      </c>
      <c r="AW214" s="32" t="s">
        <v>32</v>
      </c>
      <c r="BA214" s="32" t="s">
        <v>43</v>
      </c>
      <c r="BB214" s="32" t="s">
        <v>34</v>
      </c>
      <c r="BC214" s="32">
        <v>51</v>
      </c>
      <c r="BD214" s="32">
        <v>70</v>
      </c>
      <c r="BG214" s="32" t="s">
        <v>43</v>
      </c>
      <c r="BH214" s="32" t="s">
        <v>34</v>
      </c>
      <c r="BI214" s="32" t="s">
        <v>303</v>
      </c>
    </row>
    <row r="215" spans="1:61" x14ac:dyDescent="0.35">
      <c r="A215" s="4">
        <f t="shared" ref="A215:A278" si="23">IF(B215="",A214,B215+1)</f>
        <v>215</v>
      </c>
      <c r="B215" s="4">
        <f t="shared" si="21"/>
        <v>214</v>
      </c>
      <c r="C215" s="12">
        <v>44053</v>
      </c>
      <c r="D215" t="s">
        <v>166</v>
      </c>
      <c r="E215" s="5" t="s">
        <v>54</v>
      </c>
      <c r="F215" t="s">
        <v>421</v>
      </c>
      <c r="G215" t="s">
        <v>67</v>
      </c>
      <c r="H215" s="21">
        <f>VLOOKUP(G215,lists!Z:AA,2,FALSE)</f>
        <v>12</v>
      </c>
      <c r="I215">
        <v>4</v>
      </c>
      <c r="J215" t="s">
        <v>32</v>
      </c>
      <c r="N215" t="s">
        <v>862</v>
      </c>
      <c r="O215" t="s">
        <v>52</v>
      </c>
      <c r="P215"/>
      <c r="Q215" t="s">
        <v>293</v>
      </c>
      <c r="U215" s="3" t="str">
        <f t="shared" si="22"/>
        <v>Other</v>
      </c>
      <c r="V215" s="3" t="str">
        <f t="shared" si="20"/>
        <v>F</v>
      </c>
      <c r="W215" t="b">
        <f>VLOOKUP(J215,lists!$B$2:$C$3,2,FALSE)</f>
        <v>1</v>
      </c>
      <c r="X215" t="b">
        <f>VLOOKUP(U215,lists!$B:$C,2,FALSE)</f>
        <v>1</v>
      </c>
      <c r="Y215" t="b">
        <f>IF(AND(H215&gt;=FLAT!$L$1,'Raw - F'!H215&lt;=FLAT!$L$2),TRUE,FALSE)</f>
        <v>1</v>
      </c>
      <c r="Z215" t="b">
        <f>VLOOKUP(V215,lists!$B$7:$C$8,2,FALSE)</f>
        <v>1</v>
      </c>
      <c r="AA215" t="b">
        <f>VLOOKUP(IF(K215="","Open",SUBSTITUTE(K215,"/Nov","")),lists!$B$27:$D$29,2,FALSE)</f>
        <v>1</v>
      </c>
      <c r="AB215" t="b">
        <f>VLOOKUP(I215,lists!B:C,2,FALSE)</f>
        <v>1</v>
      </c>
      <c r="AC215" t="b">
        <f>VLOOKUP(E215,lists!$B$23:$D$25,2,FALSE)</f>
        <v>1</v>
      </c>
      <c r="AD215">
        <f t="shared" si="19"/>
        <v>1</v>
      </c>
      <c r="AP215" s="32">
        <v>43993</v>
      </c>
      <c r="AQ215" s="32" t="s">
        <v>212</v>
      </c>
      <c r="AR215" s="32" t="s">
        <v>29</v>
      </c>
      <c r="AS215" s="32" t="s">
        <v>30</v>
      </c>
      <c r="AT215" s="32" t="s">
        <v>51</v>
      </c>
      <c r="AU215" s="32">
        <v>7</v>
      </c>
      <c r="AV215" s="32">
        <v>5</v>
      </c>
      <c r="AW215" s="32" t="s">
        <v>32</v>
      </c>
      <c r="BA215" s="32" t="s">
        <v>33</v>
      </c>
      <c r="BB215" s="32" t="s">
        <v>34</v>
      </c>
      <c r="BC215" s="32">
        <v>56</v>
      </c>
      <c r="BD215" s="32">
        <v>75</v>
      </c>
      <c r="BG215" s="32" t="s">
        <v>81</v>
      </c>
      <c r="BH215" s="32" t="s">
        <v>34</v>
      </c>
      <c r="BI215" s="32" t="s">
        <v>296</v>
      </c>
    </row>
    <row r="216" spans="1:61" x14ac:dyDescent="0.35">
      <c r="A216" s="4">
        <f t="shared" si="23"/>
        <v>216</v>
      </c>
      <c r="B216" s="4">
        <f t="shared" si="21"/>
        <v>215</v>
      </c>
      <c r="C216" s="12">
        <v>44053</v>
      </c>
      <c r="D216" t="s">
        <v>166</v>
      </c>
      <c r="E216" s="5" t="s">
        <v>54</v>
      </c>
      <c r="F216" t="s">
        <v>440</v>
      </c>
      <c r="G216" t="s">
        <v>329</v>
      </c>
      <c r="H216" s="21">
        <f>VLOOKUP(G216,lists!Z:AA,2,FALSE)</f>
        <v>8</v>
      </c>
      <c r="I216">
        <v>5</v>
      </c>
      <c r="J216" t="s">
        <v>40</v>
      </c>
      <c r="K216" t="s">
        <v>50</v>
      </c>
      <c r="N216" t="s">
        <v>862</v>
      </c>
      <c r="O216" t="s">
        <v>34</v>
      </c>
      <c r="P216"/>
      <c r="Q216">
        <v>0</v>
      </c>
      <c r="U216" s="3" t="str">
        <f t="shared" si="22"/>
        <v>Other</v>
      </c>
      <c r="V216" s="3" t="str">
        <f t="shared" si="20"/>
        <v>A</v>
      </c>
      <c r="W216" t="b">
        <f>VLOOKUP(J216,lists!$B$2:$C$3,2,FALSE)</f>
        <v>1</v>
      </c>
      <c r="X216" t="b">
        <f>VLOOKUP(U216,lists!$B:$C,2,FALSE)</f>
        <v>1</v>
      </c>
      <c r="Y216" t="b">
        <f>IF(AND(H216&gt;=FLAT!$L$1,'Raw - F'!H216&lt;=FLAT!$L$2),TRUE,FALSE)</f>
        <v>1</v>
      </c>
      <c r="Z216" t="b">
        <f>VLOOKUP(V216,lists!$B$7:$C$8,2,FALSE)</f>
        <v>1</v>
      </c>
      <c r="AA216" t="b">
        <f>VLOOKUP(IF(K216="","Open",SUBSTITUTE(K216,"/Nov","")),lists!$B$27:$D$29,2,FALSE)</f>
        <v>1</v>
      </c>
      <c r="AB216" t="b">
        <f>VLOOKUP(I216,lists!B:C,2,FALSE)</f>
        <v>1</v>
      </c>
      <c r="AC216" t="b">
        <f>VLOOKUP(E216,lists!$B$23:$D$25,2,FALSE)</f>
        <v>1</v>
      </c>
      <c r="AD216">
        <f t="shared" si="19"/>
        <v>1</v>
      </c>
      <c r="AP216" s="32">
        <v>43993</v>
      </c>
      <c r="AQ216" s="32" t="s">
        <v>212</v>
      </c>
      <c r="AR216" s="32" t="s">
        <v>29</v>
      </c>
      <c r="AS216" s="32" t="s">
        <v>44</v>
      </c>
      <c r="AT216" s="32" t="s">
        <v>45</v>
      </c>
      <c r="AU216" s="32">
        <v>10</v>
      </c>
      <c r="AV216" s="32">
        <v>5</v>
      </c>
      <c r="AW216" s="32" t="s">
        <v>40</v>
      </c>
      <c r="AX216" s="32" t="s">
        <v>41</v>
      </c>
      <c r="AY216" s="32" t="s">
        <v>60</v>
      </c>
      <c r="BA216" s="32">
        <v>345</v>
      </c>
      <c r="BB216" s="32" t="s">
        <v>34</v>
      </c>
      <c r="BC216" s="32">
        <v>0</v>
      </c>
      <c r="BD216" s="32">
        <v>0</v>
      </c>
      <c r="BG216" s="32" t="s">
        <v>81</v>
      </c>
      <c r="BH216" s="32" t="s">
        <v>34</v>
      </c>
      <c r="BI216" s="32" t="s">
        <v>91</v>
      </c>
    </row>
    <row r="217" spans="1:61" x14ac:dyDescent="0.35">
      <c r="A217" s="4">
        <f t="shared" si="23"/>
        <v>217</v>
      </c>
      <c r="B217" s="4">
        <f t="shared" si="21"/>
        <v>216</v>
      </c>
      <c r="C217" s="12">
        <v>44053</v>
      </c>
      <c r="D217" t="s">
        <v>166</v>
      </c>
      <c r="E217" s="5" t="s">
        <v>54</v>
      </c>
      <c r="F217" t="s">
        <v>538</v>
      </c>
      <c r="G217" t="s">
        <v>328</v>
      </c>
      <c r="H217" s="21">
        <f>VLOOKUP(G217,lists!Z:AA,2,FALSE)</f>
        <v>6</v>
      </c>
      <c r="I217">
        <v>6</v>
      </c>
      <c r="J217" t="s">
        <v>40</v>
      </c>
      <c r="N217" t="s">
        <v>862</v>
      </c>
      <c r="O217" t="s">
        <v>34</v>
      </c>
      <c r="P217"/>
      <c r="Q217" t="s">
        <v>871</v>
      </c>
      <c r="U217" s="3" t="str">
        <f t="shared" si="22"/>
        <v>Other</v>
      </c>
      <c r="V217" s="3" t="str">
        <f t="shared" si="20"/>
        <v>A</v>
      </c>
      <c r="W217" t="b">
        <f>VLOOKUP(J217,lists!$B$2:$C$3,2,FALSE)</f>
        <v>1</v>
      </c>
      <c r="X217" t="b">
        <f>VLOOKUP(U217,lists!$B:$C,2,FALSE)</f>
        <v>1</v>
      </c>
      <c r="Y217" t="b">
        <f>IF(AND(H217&gt;=FLAT!$L$1,'Raw - F'!H217&lt;=FLAT!$L$2),TRUE,FALSE)</f>
        <v>1</v>
      </c>
      <c r="Z217" t="b">
        <f>VLOOKUP(V217,lists!$B$7:$C$8,2,FALSE)</f>
        <v>1</v>
      </c>
      <c r="AA217" t="b">
        <f>VLOOKUP(IF(K217="","Open",SUBSTITUTE(K217,"/Nov","")),lists!$B$27:$D$29,2,FALSE)</f>
        <v>1</v>
      </c>
      <c r="AB217" t="b">
        <f>VLOOKUP(I217,lists!B:C,2,FALSE)</f>
        <v>1</v>
      </c>
      <c r="AC217" t="b">
        <f>VLOOKUP(E217,lists!$B$23:$D$25,2,FALSE)</f>
        <v>1</v>
      </c>
      <c r="AD217">
        <f t="shared" si="19"/>
        <v>1</v>
      </c>
      <c r="AP217" s="32">
        <v>43993</v>
      </c>
      <c r="AQ217" s="32" t="s">
        <v>212</v>
      </c>
      <c r="AR217" s="32" t="s">
        <v>29</v>
      </c>
      <c r="AS217" s="32" t="s">
        <v>30</v>
      </c>
      <c r="AT217" s="32" t="s">
        <v>31</v>
      </c>
      <c r="AU217" s="32">
        <v>12</v>
      </c>
      <c r="AV217" s="32">
        <v>6</v>
      </c>
      <c r="AW217" s="32" t="s">
        <v>32</v>
      </c>
      <c r="BA217" s="32" t="s">
        <v>33</v>
      </c>
      <c r="BB217" s="32" t="s">
        <v>34</v>
      </c>
      <c r="BC217" s="32">
        <v>46</v>
      </c>
      <c r="BD217" s="32">
        <v>62</v>
      </c>
      <c r="BG217" s="32" t="s">
        <v>81</v>
      </c>
      <c r="BH217" s="32" t="s">
        <v>34</v>
      </c>
      <c r="BI217" s="32" t="s">
        <v>307</v>
      </c>
    </row>
    <row r="218" spans="1:61" x14ac:dyDescent="0.35">
      <c r="A218" s="4">
        <f t="shared" si="23"/>
        <v>218</v>
      </c>
      <c r="B218" s="4">
        <f t="shared" si="21"/>
        <v>217</v>
      </c>
      <c r="C218" s="12">
        <v>44053</v>
      </c>
      <c r="D218" t="s">
        <v>200</v>
      </c>
      <c r="E218" s="5" t="s">
        <v>48</v>
      </c>
      <c r="F218" t="s">
        <v>539</v>
      </c>
      <c r="G218" t="s">
        <v>330</v>
      </c>
      <c r="H218" s="21">
        <f>VLOOKUP(G218,lists!Z:AA,2,FALSE)</f>
        <v>10</v>
      </c>
      <c r="I218">
        <v>5</v>
      </c>
      <c r="J218" t="s">
        <v>32</v>
      </c>
      <c r="N218" t="s">
        <v>862</v>
      </c>
      <c r="O218" t="s">
        <v>34</v>
      </c>
      <c r="P218"/>
      <c r="Q218" t="s">
        <v>293</v>
      </c>
      <c r="U218" s="3" t="str">
        <f t="shared" si="22"/>
        <v>Other</v>
      </c>
      <c r="V218" s="3" t="str">
        <f t="shared" si="20"/>
        <v>A</v>
      </c>
      <c r="W218" t="b">
        <f>VLOOKUP(J218,lists!$B$2:$C$3,2,FALSE)</f>
        <v>1</v>
      </c>
      <c r="X218" t="b">
        <f>VLOOKUP(U218,lists!$B:$C,2,FALSE)</f>
        <v>1</v>
      </c>
      <c r="Y218" t="b">
        <f>IF(AND(H218&gt;=FLAT!$L$1,'Raw - F'!H218&lt;=FLAT!$L$2),TRUE,FALSE)</f>
        <v>1</v>
      </c>
      <c r="Z218" t="b">
        <f>VLOOKUP(V218,lists!$B$7:$C$8,2,FALSE)</f>
        <v>1</v>
      </c>
      <c r="AA218" t="b">
        <f>VLOOKUP(IF(K218="","Open",SUBSTITUTE(K218,"/Nov","")),lists!$B$27:$D$29,2,FALSE)</f>
        <v>1</v>
      </c>
      <c r="AB218" t="b">
        <f>VLOOKUP(I218,lists!B:C,2,FALSE)</f>
        <v>1</v>
      </c>
      <c r="AC218" t="b">
        <f>VLOOKUP(E218,lists!$B$23:$D$25,2,FALSE)</f>
        <v>1</v>
      </c>
      <c r="AD218">
        <f t="shared" ref="AD218:AD281" si="24">IF(AND(W218=TRUE,X218=TRUE,Y218=TRUE,Z218=TRUE,AA218=TRUE,AB218=TRUE,AC218=TRUE),1,0)</f>
        <v>1</v>
      </c>
      <c r="AP218" s="32">
        <v>43993</v>
      </c>
      <c r="AQ218" s="32" t="s">
        <v>58</v>
      </c>
      <c r="AR218" s="32" t="s">
        <v>54</v>
      </c>
      <c r="AS218" s="32" t="s">
        <v>227</v>
      </c>
      <c r="AT218" s="32" t="s">
        <v>39</v>
      </c>
      <c r="AU218" s="32">
        <v>5</v>
      </c>
      <c r="AV218" s="32">
        <v>5</v>
      </c>
      <c r="AW218" s="32" t="s">
        <v>40</v>
      </c>
      <c r="AX218" s="32" t="s">
        <v>41</v>
      </c>
      <c r="BA218" s="32" t="s">
        <v>42</v>
      </c>
      <c r="BB218" s="32" t="s">
        <v>34</v>
      </c>
      <c r="BC218" s="32">
        <v>0</v>
      </c>
      <c r="BD218" s="32">
        <v>0</v>
      </c>
      <c r="BG218" s="32" t="s">
        <v>42</v>
      </c>
      <c r="BH218" s="32" t="s">
        <v>34</v>
      </c>
      <c r="BI218" s="32" t="s">
        <v>91</v>
      </c>
    </row>
    <row r="219" spans="1:61" x14ac:dyDescent="0.35">
      <c r="A219" s="4">
        <f t="shared" si="23"/>
        <v>219</v>
      </c>
      <c r="B219" s="4">
        <f t="shared" si="21"/>
        <v>218</v>
      </c>
      <c r="C219" s="12">
        <v>44053</v>
      </c>
      <c r="D219" t="s">
        <v>200</v>
      </c>
      <c r="E219" s="5" t="s">
        <v>48</v>
      </c>
      <c r="F219" t="s">
        <v>540</v>
      </c>
      <c r="G219" t="s">
        <v>329</v>
      </c>
      <c r="H219" s="21">
        <f>VLOOKUP(G219,lists!Z:AA,2,FALSE)</f>
        <v>8</v>
      </c>
      <c r="I219">
        <v>4</v>
      </c>
      <c r="J219" t="s">
        <v>32</v>
      </c>
      <c r="N219" t="s">
        <v>861</v>
      </c>
      <c r="O219" t="s">
        <v>34</v>
      </c>
      <c r="P219"/>
      <c r="Q219" t="s">
        <v>293</v>
      </c>
      <c r="U219" s="3" t="str">
        <f t="shared" si="22"/>
        <v>2YO</v>
      </c>
      <c r="V219" s="3" t="str">
        <f t="shared" si="20"/>
        <v>A</v>
      </c>
      <c r="W219" t="b">
        <f>VLOOKUP(J219,lists!$B$2:$C$3,2,FALSE)</f>
        <v>1</v>
      </c>
      <c r="X219" t="b">
        <f>VLOOKUP(U219,lists!$B:$C,2,FALSE)</f>
        <v>1</v>
      </c>
      <c r="Y219" t="b">
        <f>IF(AND(H219&gt;=FLAT!$L$1,'Raw - F'!H219&lt;=FLAT!$L$2),TRUE,FALSE)</f>
        <v>1</v>
      </c>
      <c r="Z219" t="b">
        <f>VLOOKUP(V219,lists!$B$7:$C$8,2,FALSE)</f>
        <v>1</v>
      </c>
      <c r="AA219" t="b">
        <f>VLOOKUP(IF(K219="","Open",SUBSTITUTE(K219,"/Nov","")),lists!$B$27:$D$29,2,FALSE)</f>
        <v>1</v>
      </c>
      <c r="AB219" t="b">
        <f>VLOOKUP(I219,lists!B:C,2,FALSE)</f>
        <v>1</v>
      </c>
      <c r="AC219" t="b">
        <f>VLOOKUP(E219,lists!$B$23:$D$25,2,FALSE)</f>
        <v>1</v>
      </c>
      <c r="AD219">
        <f t="shared" si="24"/>
        <v>1</v>
      </c>
      <c r="AP219" s="32">
        <v>43993</v>
      </c>
      <c r="AQ219" s="32" t="s">
        <v>58</v>
      </c>
      <c r="AR219" s="32" t="s">
        <v>54</v>
      </c>
      <c r="AS219" s="32" t="s">
        <v>44</v>
      </c>
      <c r="AT219" s="32" t="s">
        <v>51</v>
      </c>
      <c r="AU219" s="32">
        <v>7</v>
      </c>
      <c r="AV219" s="32">
        <v>5</v>
      </c>
      <c r="AW219" s="32" t="s">
        <v>40</v>
      </c>
      <c r="AX219" s="32" t="s">
        <v>41</v>
      </c>
      <c r="BA219" s="32" t="s">
        <v>46</v>
      </c>
      <c r="BB219" s="32" t="s">
        <v>34</v>
      </c>
      <c r="BC219" s="32">
        <v>0</v>
      </c>
      <c r="BD219" s="32">
        <v>0</v>
      </c>
      <c r="BG219" s="32" t="s">
        <v>81</v>
      </c>
      <c r="BH219" s="32" t="s">
        <v>34</v>
      </c>
      <c r="BI219" s="32" t="s">
        <v>91</v>
      </c>
    </row>
    <row r="220" spans="1:61" x14ac:dyDescent="0.35">
      <c r="A220" s="4">
        <f t="shared" si="23"/>
        <v>220</v>
      </c>
      <c r="B220" s="4">
        <f t="shared" si="21"/>
        <v>219</v>
      </c>
      <c r="C220" s="12">
        <v>44053</v>
      </c>
      <c r="D220" t="s">
        <v>200</v>
      </c>
      <c r="E220" s="5" t="s">
        <v>48</v>
      </c>
      <c r="F220" t="s">
        <v>541</v>
      </c>
      <c r="G220" t="s">
        <v>328</v>
      </c>
      <c r="H220" s="21">
        <f>VLOOKUP(G220,lists!Z:AA,2,FALSE)</f>
        <v>6</v>
      </c>
      <c r="I220">
        <v>5</v>
      </c>
      <c r="J220" t="s">
        <v>40</v>
      </c>
      <c r="K220" t="s">
        <v>41</v>
      </c>
      <c r="N220" t="s">
        <v>861</v>
      </c>
      <c r="O220" t="s">
        <v>52</v>
      </c>
      <c r="P220"/>
      <c r="Q220">
        <v>0</v>
      </c>
      <c r="U220" s="3" t="str">
        <f t="shared" si="22"/>
        <v>2YO</v>
      </c>
      <c r="V220" s="3" t="str">
        <f t="shared" si="20"/>
        <v>F</v>
      </c>
      <c r="W220" t="b">
        <f>VLOOKUP(J220,lists!$B$2:$C$3,2,FALSE)</f>
        <v>1</v>
      </c>
      <c r="X220" t="b">
        <f>VLOOKUP(U220,lists!$B:$C,2,FALSE)</f>
        <v>1</v>
      </c>
      <c r="Y220" t="b">
        <f>IF(AND(H220&gt;=FLAT!$L$1,'Raw - F'!H220&lt;=FLAT!$L$2),TRUE,FALSE)</f>
        <v>1</v>
      </c>
      <c r="Z220" t="b">
        <f>VLOOKUP(V220,lists!$B$7:$C$8,2,FALSE)</f>
        <v>1</v>
      </c>
      <c r="AA220" t="b">
        <f>VLOOKUP(IF(K220="","Open",SUBSTITUTE(K220,"/Nov","")),lists!$B$27:$D$29,2,FALSE)</f>
        <v>1</v>
      </c>
      <c r="AB220" t="b">
        <f>VLOOKUP(I220,lists!B:C,2,FALSE)</f>
        <v>1</v>
      </c>
      <c r="AC220" t="b">
        <f>VLOOKUP(E220,lists!$B$23:$D$25,2,FALSE)</f>
        <v>1</v>
      </c>
      <c r="AD220">
        <f t="shared" si="24"/>
        <v>1</v>
      </c>
      <c r="AP220" s="32">
        <v>43993</v>
      </c>
      <c r="AQ220" s="32" t="s">
        <v>58</v>
      </c>
      <c r="AR220" s="32" t="s">
        <v>54</v>
      </c>
      <c r="AS220" s="32" t="s">
        <v>30</v>
      </c>
      <c r="AT220" s="32" t="s">
        <v>36</v>
      </c>
      <c r="AU220" s="32">
        <v>8</v>
      </c>
      <c r="AV220" s="32">
        <v>5</v>
      </c>
      <c r="AW220" s="32" t="s">
        <v>32</v>
      </c>
      <c r="BA220" s="32" t="s">
        <v>43</v>
      </c>
      <c r="BB220" s="32" t="s">
        <v>34</v>
      </c>
      <c r="BC220" s="32">
        <v>51</v>
      </c>
      <c r="BD220" s="32">
        <v>70</v>
      </c>
      <c r="BG220" s="32" t="s">
        <v>43</v>
      </c>
      <c r="BH220" s="32" t="s">
        <v>34</v>
      </c>
      <c r="BI220" s="32" t="s">
        <v>303</v>
      </c>
    </row>
    <row r="221" spans="1:61" x14ac:dyDescent="0.35">
      <c r="A221" s="4">
        <f t="shared" si="23"/>
        <v>221</v>
      </c>
      <c r="B221" s="4">
        <f t="shared" si="21"/>
        <v>220</v>
      </c>
      <c r="C221" s="12">
        <v>44053</v>
      </c>
      <c r="D221" t="s">
        <v>200</v>
      </c>
      <c r="E221" s="5" t="s">
        <v>48</v>
      </c>
      <c r="F221" t="s">
        <v>542</v>
      </c>
      <c r="G221" t="s">
        <v>327</v>
      </c>
      <c r="H221" s="21">
        <f>VLOOKUP(G221,lists!Z:AA,2,FALSE)</f>
        <v>5</v>
      </c>
      <c r="I221">
        <v>5</v>
      </c>
      <c r="J221" t="s">
        <v>40</v>
      </c>
      <c r="K221" t="s">
        <v>50</v>
      </c>
      <c r="N221" t="s">
        <v>866</v>
      </c>
      <c r="O221" t="s">
        <v>34</v>
      </c>
      <c r="P221"/>
      <c r="Q221">
        <v>0</v>
      </c>
      <c r="U221" s="3" t="str">
        <f t="shared" si="22"/>
        <v>Other</v>
      </c>
      <c r="V221" s="3" t="str">
        <f t="shared" si="20"/>
        <v>A</v>
      </c>
      <c r="W221" t="b">
        <f>VLOOKUP(J221,lists!$B$2:$C$3,2,FALSE)</f>
        <v>1</v>
      </c>
      <c r="X221" t="b">
        <f>VLOOKUP(U221,lists!$B:$C,2,FALSE)</f>
        <v>1</v>
      </c>
      <c r="Y221" t="b">
        <f>IF(AND(H221&gt;=FLAT!$L$1,'Raw - F'!H221&lt;=FLAT!$L$2),TRUE,FALSE)</f>
        <v>1</v>
      </c>
      <c r="Z221" t="b">
        <f>VLOOKUP(V221,lists!$B$7:$C$8,2,FALSE)</f>
        <v>1</v>
      </c>
      <c r="AA221" t="b">
        <f>VLOOKUP(IF(K221="","Open",SUBSTITUTE(K221,"/Nov","")),lists!$B$27:$D$29,2,FALSE)</f>
        <v>1</v>
      </c>
      <c r="AB221" t="b">
        <f>VLOOKUP(I221,lists!B:C,2,FALSE)</f>
        <v>1</v>
      </c>
      <c r="AC221" t="b">
        <f>VLOOKUP(E221,lists!$B$23:$D$25,2,FALSE)</f>
        <v>1</v>
      </c>
      <c r="AD221">
        <f t="shared" si="24"/>
        <v>1</v>
      </c>
      <c r="AP221" s="32">
        <v>43993</v>
      </c>
      <c r="AQ221" s="32" t="s">
        <v>58</v>
      </c>
      <c r="AR221" s="32" t="s">
        <v>54</v>
      </c>
      <c r="AS221" s="32" t="s">
        <v>228</v>
      </c>
      <c r="AT221" s="32" t="s">
        <v>31</v>
      </c>
      <c r="AU221" s="32">
        <v>12</v>
      </c>
      <c r="AV221" s="32">
        <v>5</v>
      </c>
      <c r="AW221" s="32" t="s">
        <v>40</v>
      </c>
      <c r="AX221" s="32" t="s">
        <v>50</v>
      </c>
      <c r="BA221" s="32" t="s">
        <v>43</v>
      </c>
      <c r="BB221" s="32" t="s">
        <v>34</v>
      </c>
      <c r="BC221" s="32">
        <v>0</v>
      </c>
      <c r="BD221" s="32">
        <v>0</v>
      </c>
      <c r="BG221" s="32" t="s">
        <v>43</v>
      </c>
      <c r="BH221" s="32" t="s">
        <v>34</v>
      </c>
      <c r="BI221" s="32" t="s">
        <v>91</v>
      </c>
    </row>
    <row r="222" spans="1:61" x14ac:dyDescent="0.35">
      <c r="A222" s="4">
        <f t="shared" si="23"/>
        <v>222</v>
      </c>
      <c r="B222" s="4">
        <f t="shared" si="21"/>
        <v>221</v>
      </c>
      <c r="C222" s="12">
        <v>44053</v>
      </c>
      <c r="D222" t="s">
        <v>200</v>
      </c>
      <c r="E222" s="5" t="s">
        <v>48</v>
      </c>
      <c r="F222" t="s">
        <v>543</v>
      </c>
      <c r="G222" t="s">
        <v>330</v>
      </c>
      <c r="H222" s="21">
        <f>VLOOKUP(G222,lists!Z:AA,2,FALSE)</f>
        <v>10</v>
      </c>
      <c r="I222">
        <v>3</v>
      </c>
      <c r="J222" t="s">
        <v>32</v>
      </c>
      <c r="N222" t="s">
        <v>862</v>
      </c>
      <c r="O222" t="s">
        <v>34</v>
      </c>
      <c r="P222"/>
      <c r="Q222" t="s">
        <v>304</v>
      </c>
      <c r="U222" s="3" t="str">
        <f t="shared" si="22"/>
        <v>Other</v>
      </c>
      <c r="V222" s="3" t="str">
        <f t="shared" si="20"/>
        <v>A</v>
      </c>
      <c r="W222" t="b">
        <f>VLOOKUP(J222,lists!$B$2:$C$3,2,FALSE)</f>
        <v>1</v>
      </c>
      <c r="X222" t="b">
        <f>VLOOKUP(U222,lists!$B:$C,2,FALSE)</f>
        <v>1</v>
      </c>
      <c r="Y222" t="b">
        <f>IF(AND(H222&gt;=FLAT!$L$1,'Raw - F'!H222&lt;=FLAT!$L$2),TRUE,FALSE)</f>
        <v>1</v>
      </c>
      <c r="Z222" t="b">
        <f>VLOOKUP(V222,lists!$B$7:$C$8,2,FALSE)</f>
        <v>1</v>
      </c>
      <c r="AA222" t="b">
        <f>VLOOKUP(IF(K222="","Open",SUBSTITUTE(K222,"/Nov","")),lists!$B$27:$D$29,2,FALSE)</f>
        <v>1</v>
      </c>
      <c r="AB222" t="b">
        <f>VLOOKUP(I222,lists!B:C,2,FALSE)</f>
        <v>1</v>
      </c>
      <c r="AC222" t="b">
        <f>VLOOKUP(E222,lists!$B$23:$D$25,2,FALSE)</f>
        <v>1</v>
      </c>
      <c r="AD222">
        <f t="shared" si="24"/>
        <v>1</v>
      </c>
      <c r="AP222" s="32">
        <v>43993</v>
      </c>
      <c r="AQ222" s="32" t="s">
        <v>58</v>
      </c>
      <c r="AR222" s="32" t="s">
        <v>54</v>
      </c>
      <c r="AS222" s="32" t="s">
        <v>30</v>
      </c>
      <c r="AT222" s="32" t="s">
        <v>31</v>
      </c>
      <c r="AU222" s="32">
        <v>12</v>
      </c>
      <c r="AV222" s="32">
        <v>5</v>
      </c>
      <c r="AW222" s="32" t="s">
        <v>32</v>
      </c>
      <c r="BA222" s="32" t="s">
        <v>43</v>
      </c>
      <c r="BB222" s="32" t="s">
        <v>34</v>
      </c>
      <c r="BC222" s="32">
        <v>56</v>
      </c>
      <c r="BD222" s="32">
        <v>75</v>
      </c>
      <c r="BG222" s="32" t="s">
        <v>43</v>
      </c>
      <c r="BH222" s="32" t="s">
        <v>34</v>
      </c>
      <c r="BI222" s="32" t="s">
        <v>296</v>
      </c>
    </row>
    <row r="223" spans="1:61" x14ac:dyDescent="0.35">
      <c r="A223" s="4">
        <f t="shared" si="23"/>
        <v>223</v>
      </c>
      <c r="B223" s="4">
        <f t="shared" si="21"/>
        <v>222</v>
      </c>
      <c r="C223" s="12">
        <v>44053</v>
      </c>
      <c r="D223" t="s">
        <v>200</v>
      </c>
      <c r="E223" s="5" t="s">
        <v>48</v>
      </c>
      <c r="F223" t="s">
        <v>544</v>
      </c>
      <c r="G223" t="s">
        <v>328</v>
      </c>
      <c r="H223" s="21">
        <f>VLOOKUP(G223,lists!Z:AA,2,FALSE)</f>
        <v>6</v>
      </c>
      <c r="I223">
        <v>6</v>
      </c>
      <c r="J223" t="s">
        <v>32</v>
      </c>
      <c r="N223" t="s">
        <v>862</v>
      </c>
      <c r="O223" t="s">
        <v>34</v>
      </c>
      <c r="P223"/>
      <c r="Q223" t="s">
        <v>321</v>
      </c>
      <c r="U223" s="3" t="str">
        <f t="shared" si="22"/>
        <v>Other</v>
      </c>
      <c r="V223" s="3" t="str">
        <f t="shared" si="20"/>
        <v>A</v>
      </c>
      <c r="W223" t="b">
        <f>VLOOKUP(J223,lists!$B$2:$C$3,2,FALSE)</f>
        <v>1</v>
      </c>
      <c r="X223" t="b">
        <f>VLOOKUP(U223,lists!$B:$C,2,FALSE)</f>
        <v>1</v>
      </c>
      <c r="Y223" t="b">
        <f>IF(AND(H223&gt;=FLAT!$L$1,'Raw - F'!H223&lt;=FLAT!$L$2),TRUE,FALSE)</f>
        <v>1</v>
      </c>
      <c r="Z223" t="b">
        <f>VLOOKUP(V223,lists!$B$7:$C$8,2,FALSE)</f>
        <v>1</v>
      </c>
      <c r="AA223" t="b">
        <f>VLOOKUP(IF(K223="","Open",SUBSTITUTE(K223,"/Nov","")),lists!$B$27:$D$29,2,FALSE)</f>
        <v>1</v>
      </c>
      <c r="AB223" t="b">
        <f>VLOOKUP(I223,lists!B:C,2,FALSE)</f>
        <v>1</v>
      </c>
      <c r="AC223" t="b">
        <f>VLOOKUP(E223,lists!$B$23:$D$25,2,FALSE)</f>
        <v>1</v>
      </c>
      <c r="AD223">
        <f t="shared" si="24"/>
        <v>1</v>
      </c>
      <c r="AP223" s="32">
        <v>43993</v>
      </c>
      <c r="AQ223" s="32" t="s">
        <v>58</v>
      </c>
      <c r="AR223" s="32" t="s">
        <v>54</v>
      </c>
      <c r="AS223" s="32" t="s">
        <v>30</v>
      </c>
      <c r="AT223" s="32" t="s">
        <v>39</v>
      </c>
      <c r="AU223" s="32">
        <v>5</v>
      </c>
      <c r="AV223" s="32">
        <v>6</v>
      </c>
      <c r="AW223" s="32" t="s">
        <v>32</v>
      </c>
      <c r="BA223" s="32" t="s">
        <v>43</v>
      </c>
      <c r="BB223" s="32" t="s">
        <v>34</v>
      </c>
      <c r="BC223" s="32">
        <v>46</v>
      </c>
      <c r="BD223" s="32">
        <v>65</v>
      </c>
      <c r="BG223" s="32" t="s">
        <v>43</v>
      </c>
      <c r="BH223" s="32" t="s">
        <v>34</v>
      </c>
      <c r="BI223" s="32" t="s">
        <v>297</v>
      </c>
    </row>
    <row r="224" spans="1:61" x14ac:dyDescent="0.35">
      <c r="A224" s="4">
        <f t="shared" si="23"/>
        <v>224</v>
      </c>
      <c r="B224" s="4">
        <f t="shared" si="21"/>
        <v>223</v>
      </c>
      <c r="C224" s="12">
        <v>44053</v>
      </c>
      <c r="D224" t="s">
        <v>200</v>
      </c>
      <c r="E224" s="5" t="s">
        <v>48</v>
      </c>
      <c r="F224" t="s">
        <v>351</v>
      </c>
      <c r="G224" t="s">
        <v>329</v>
      </c>
      <c r="H224" s="21">
        <f>VLOOKUP(G224,lists!Z:AA,2,FALSE)</f>
        <v>8</v>
      </c>
      <c r="I224">
        <v>6</v>
      </c>
      <c r="J224" t="s">
        <v>32</v>
      </c>
      <c r="N224" t="s">
        <v>862</v>
      </c>
      <c r="O224" t="s">
        <v>34</v>
      </c>
      <c r="P224"/>
      <c r="Q224" t="s">
        <v>321</v>
      </c>
      <c r="U224" s="3" t="str">
        <f t="shared" si="22"/>
        <v>Other</v>
      </c>
      <c r="V224" s="3" t="str">
        <f t="shared" si="20"/>
        <v>A</v>
      </c>
      <c r="W224" t="b">
        <f>VLOOKUP(J224,lists!$B$2:$C$3,2,FALSE)</f>
        <v>1</v>
      </c>
      <c r="X224" t="b">
        <f>VLOOKUP(U224,lists!$B:$C,2,FALSE)</f>
        <v>1</v>
      </c>
      <c r="Y224" t="b">
        <f>IF(AND(H224&gt;=FLAT!$L$1,'Raw - F'!H224&lt;=FLAT!$L$2),TRUE,FALSE)</f>
        <v>1</v>
      </c>
      <c r="Z224" t="b">
        <f>VLOOKUP(V224,lists!$B$7:$C$8,2,FALSE)</f>
        <v>1</v>
      </c>
      <c r="AA224" t="b">
        <f>VLOOKUP(IF(K224="","Open",SUBSTITUTE(K224,"/Nov","")),lists!$B$27:$D$29,2,FALSE)</f>
        <v>1</v>
      </c>
      <c r="AB224" t="b">
        <f>VLOOKUP(I224,lists!B:C,2,FALSE)</f>
        <v>1</v>
      </c>
      <c r="AC224" t="b">
        <f>VLOOKUP(E224,lists!$B$23:$D$25,2,FALSE)</f>
        <v>1</v>
      </c>
      <c r="AD224">
        <f t="shared" si="24"/>
        <v>1</v>
      </c>
      <c r="AP224" s="32">
        <v>43993</v>
      </c>
      <c r="AQ224" s="32" t="s">
        <v>58</v>
      </c>
      <c r="AR224" s="32" t="s">
        <v>54</v>
      </c>
      <c r="AS224" s="32" t="s">
        <v>30</v>
      </c>
      <c r="AT224" s="32" t="s">
        <v>37</v>
      </c>
      <c r="AU224" s="32">
        <v>6</v>
      </c>
      <c r="AV224" s="32">
        <v>6</v>
      </c>
      <c r="AW224" s="32" t="s">
        <v>32</v>
      </c>
      <c r="BA224" s="32" t="s">
        <v>43</v>
      </c>
      <c r="BB224" s="32" t="s">
        <v>34</v>
      </c>
      <c r="BC224" s="32">
        <v>46</v>
      </c>
      <c r="BD224" s="32">
        <v>60</v>
      </c>
      <c r="BG224" s="32" t="s">
        <v>43</v>
      </c>
      <c r="BH224" s="32" t="s">
        <v>34</v>
      </c>
      <c r="BI224" s="32" t="s">
        <v>299</v>
      </c>
    </row>
    <row r="225" spans="1:61" x14ac:dyDescent="0.35">
      <c r="A225" s="4">
        <f t="shared" si="23"/>
        <v>225</v>
      </c>
      <c r="B225" s="4">
        <f t="shared" si="21"/>
        <v>224</v>
      </c>
      <c r="C225" s="12">
        <v>44053</v>
      </c>
      <c r="D225" t="s">
        <v>200</v>
      </c>
      <c r="E225" s="5" t="s">
        <v>48</v>
      </c>
      <c r="F225" t="s">
        <v>351</v>
      </c>
      <c r="G225" t="s">
        <v>332</v>
      </c>
      <c r="H225" s="21">
        <f>VLOOKUP(G225,lists!Z:AA,2,FALSE)</f>
        <v>11</v>
      </c>
      <c r="I225">
        <v>6</v>
      </c>
      <c r="J225" t="s">
        <v>32</v>
      </c>
      <c r="N225" t="s">
        <v>863</v>
      </c>
      <c r="O225" t="s">
        <v>34</v>
      </c>
      <c r="P225"/>
      <c r="Q225" t="s">
        <v>321</v>
      </c>
      <c r="U225" s="3" t="str">
        <f t="shared" si="22"/>
        <v>3YO</v>
      </c>
      <c r="V225" s="3" t="str">
        <f t="shared" si="20"/>
        <v>A</v>
      </c>
      <c r="W225" t="b">
        <f>VLOOKUP(J225,lists!$B$2:$C$3,2,FALSE)</f>
        <v>1</v>
      </c>
      <c r="X225" t="b">
        <f>VLOOKUP(U225,lists!$B:$C,2,FALSE)</f>
        <v>1</v>
      </c>
      <c r="Y225" t="b">
        <f>IF(AND(H225&gt;=FLAT!$L$1,'Raw - F'!H225&lt;=FLAT!$L$2),TRUE,FALSE)</f>
        <v>1</v>
      </c>
      <c r="Z225" t="b">
        <f>VLOOKUP(V225,lists!$B$7:$C$8,2,FALSE)</f>
        <v>1</v>
      </c>
      <c r="AA225" t="b">
        <f>VLOOKUP(IF(K225="","Open",SUBSTITUTE(K225,"/Nov","")),lists!$B$27:$D$29,2,FALSE)</f>
        <v>1</v>
      </c>
      <c r="AB225" t="b">
        <f>VLOOKUP(I225,lists!B:C,2,FALSE)</f>
        <v>1</v>
      </c>
      <c r="AC225" t="b">
        <f>VLOOKUP(E225,lists!$B$23:$D$25,2,FALSE)</f>
        <v>1</v>
      </c>
      <c r="AD225">
        <f t="shared" si="24"/>
        <v>1</v>
      </c>
      <c r="AP225" s="32">
        <v>43993</v>
      </c>
      <c r="AQ225" s="32" t="s">
        <v>58</v>
      </c>
      <c r="AR225" s="32" t="s">
        <v>54</v>
      </c>
      <c r="AS225" s="32" t="s">
        <v>30</v>
      </c>
      <c r="AT225" s="32" t="s">
        <v>36</v>
      </c>
      <c r="AU225" s="32">
        <v>8</v>
      </c>
      <c r="AV225" s="32">
        <v>6</v>
      </c>
      <c r="AW225" s="32" t="s">
        <v>32</v>
      </c>
      <c r="BA225" s="32" t="s">
        <v>33</v>
      </c>
      <c r="BB225" s="32" t="s">
        <v>34</v>
      </c>
      <c r="BC225" s="32">
        <v>46</v>
      </c>
      <c r="BD225" s="32">
        <v>56</v>
      </c>
      <c r="BG225" s="32" t="s">
        <v>81</v>
      </c>
      <c r="BH225" s="32" t="s">
        <v>34</v>
      </c>
      <c r="BI225" s="32" t="s">
        <v>309</v>
      </c>
    </row>
    <row r="226" spans="1:61" x14ac:dyDescent="0.35">
      <c r="A226" s="4">
        <f t="shared" si="23"/>
        <v>226</v>
      </c>
      <c r="B226" s="4">
        <f t="shared" si="21"/>
        <v>225</v>
      </c>
      <c r="C226" s="12">
        <v>44054</v>
      </c>
      <c r="D226" t="s">
        <v>130</v>
      </c>
      <c r="E226" s="5" t="s">
        <v>29</v>
      </c>
      <c r="F226" t="s">
        <v>339</v>
      </c>
      <c r="G226" t="s">
        <v>334</v>
      </c>
      <c r="H226" s="21">
        <f>VLOOKUP(G226,lists!Z:AA,2,FALSE)</f>
        <v>14</v>
      </c>
      <c r="I226">
        <v>4</v>
      </c>
      <c r="J226" t="s">
        <v>32</v>
      </c>
      <c r="N226" t="s">
        <v>864</v>
      </c>
      <c r="O226" t="s">
        <v>34</v>
      </c>
      <c r="P226"/>
      <c r="Q226" t="s">
        <v>293</v>
      </c>
      <c r="U226" s="3" t="str">
        <f t="shared" si="22"/>
        <v>Other</v>
      </c>
      <c r="V226" s="3" t="str">
        <f t="shared" si="20"/>
        <v>A</v>
      </c>
      <c r="W226" t="b">
        <f>VLOOKUP(J226,lists!$B$2:$C$3,2,FALSE)</f>
        <v>1</v>
      </c>
      <c r="X226" t="b">
        <f>VLOOKUP(U226,lists!$B:$C,2,FALSE)</f>
        <v>1</v>
      </c>
      <c r="Y226" t="b">
        <f>IF(AND(H226&gt;=FLAT!$L$1,'Raw - F'!H226&lt;=FLAT!$L$2),TRUE,FALSE)</f>
        <v>1</v>
      </c>
      <c r="Z226" t="b">
        <f>VLOOKUP(V226,lists!$B$7:$C$8,2,FALSE)</f>
        <v>1</v>
      </c>
      <c r="AA226" t="b">
        <f>VLOOKUP(IF(K226="","Open",SUBSTITUTE(K226,"/Nov","")),lists!$B$27:$D$29,2,FALSE)</f>
        <v>1</v>
      </c>
      <c r="AB226" t="b">
        <f>VLOOKUP(I226,lists!B:C,2,FALSE)</f>
        <v>1</v>
      </c>
      <c r="AC226" t="b">
        <f>VLOOKUP(E226,lists!$B$23:$D$25,2,FALSE)</f>
        <v>1</v>
      </c>
      <c r="AD226">
        <f t="shared" si="24"/>
        <v>1</v>
      </c>
      <c r="AP226" s="32">
        <v>43994</v>
      </c>
      <c r="AQ226" s="32" t="s">
        <v>105</v>
      </c>
      <c r="AR226" s="32" t="s">
        <v>48</v>
      </c>
      <c r="AS226" s="32" t="s">
        <v>30</v>
      </c>
      <c r="AT226" s="32" t="s">
        <v>224</v>
      </c>
      <c r="AU226" s="32">
        <v>11</v>
      </c>
      <c r="AV226" s="32">
        <v>4</v>
      </c>
      <c r="AW226" s="32" t="s">
        <v>32</v>
      </c>
      <c r="BA226" s="32" t="s">
        <v>33</v>
      </c>
      <c r="BB226" s="32" t="s">
        <v>34</v>
      </c>
      <c r="BC226" s="32">
        <v>66</v>
      </c>
      <c r="BD226" s="32">
        <v>85</v>
      </c>
      <c r="BG226" s="32" t="s">
        <v>81</v>
      </c>
      <c r="BH226" s="32" t="s">
        <v>34</v>
      </c>
      <c r="BI226" s="32" t="s">
        <v>293</v>
      </c>
    </row>
    <row r="227" spans="1:61" x14ac:dyDescent="0.35">
      <c r="A227" s="4">
        <f t="shared" si="23"/>
        <v>227</v>
      </c>
      <c r="B227" s="4">
        <f t="shared" si="21"/>
        <v>226</v>
      </c>
      <c r="C227" s="12">
        <v>44054</v>
      </c>
      <c r="D227" t="s">
        <v>130</v>
      </c>
      <c r="E227" s="5" t="s">
        <v>29</v>
      </c>
      <c r="F227" t="s">
        <v>545</v>
      </c>
      <c r="G227" t="s">
        <v>333</v>
      </c>
      <c r="H227" s="21">
        <f>VLOOKUP(G227,lists!Z:AA,2,FALSE)</f>
        <v>7</v>
      </c>
      <c r="I227">
        <v>5</v>
      </c>
      <c r="J227" t="s">
        <v>40</v>
      </c>
      <c r="K227" t="s">
        <v>50</v>
      </c>
      <c r="L227" t="s">
        <v>60</v>
      </c>
      <c r="N227" t="s">
        <v>861</v>
      </c>
      <c r="O227" t="s">
        <v>52</v>
      </c>
      <c r="P227" s="36">
        <v>22000</v>
      </c>
      <c r="Q227">
        <v>0</v>
      </c>
      <c r="U227" s="3" t="str">
        <f t="shared" si="22"/>
        <v>2YO</v>
      </c>
      <c r="V227" s="3" t="str">
        <f t="shared" si="20"/>
        <v>F</v>
      </c>
      <c r="W227" t="b">
        <f>VLOOKUP(J227,lists!$B$2:$C$3,2,FALSE)</f>
        <v>1</v>
      </c>
      <c r="X227" t="b">
        <f>VLOOKUP(U227,lists!$B:$C,2,FALSE)</f>
        <v>1</v>
      </c>
      <c r="Y227" t="b">
        <f>IF(AND(H227&gt;=FLAT!$L$1,'Raw - F'!H227&lt;=FLAT!$L$2),TRUE,FALSE)</f>
        <v>1</v>
      </c>
      <c r="Z227" t="b">
        <f>VLOOKUP(V227,lists!$B$7:$C$8,2,FALSE)</f>
        <v>1</v>
      </c>
      <c r="AA227" t="b">
        <f>VLOOKUP(IF(K227="","Open",SUBSTITUTE(K227,"/Nov","")),lists!$B$27:$D$29,2,FALSE)</f>
        <v>1</v>
      </c>
      <c r="AB227" t="b">
        <f>VLOOKUP(I227,lists!B:C,2,FALSE)</f>
        <v>1</v>
      </c>
      <c r="AC227" t="b">
        <f>VLOOKUP(E227,lists!$B$23:$D$25,2,FALSE)</f>
        <v>1</v>
      </c>
      <c r="AD227">
        <f t="shared" si="24"/>
        <v>1</v>
      </c>
      <c r="AP227" s="32">
        <v>43994</v>
      </c>
      <c r="AQ227" s="32" t="s">
        <v>105</v>
      </c>
      <c r="AR227" s="32" t="s">
        <v>48</v>
      </c>
      <c r="AS227" s="32" t="s">
        <v>30</v>
      </c>
      <c r="AT227" s="32" t="s">
        <v>224</v>
      </c>
      <c r="AU227" s="32">
        <v>11</v>
      </c>
      <c r="AV227" s="32">
        <v>4</v>
      </c>
      <c r="AW227" s="32" t="s">
        <v>32</v>
      </c>
      <c r="BA227" s="32" t="s">
        <v>43</v>
      </c>
      <c r="BB227" s="32" t="s">
        <v>34</v>
      </c>
      <c r="BC227" s="32">
        <v>66</v>
      </c>
      <c r="BD227" s="32">
        <v>85</v>
      </c>
      <c r="BG227" s="32" t="s">
        <v>43</v>
      </c>
      <c r="BH227" s="32" t="s">
        <v>34</v>
      </c>
      <c r="BI227" s="32" t="s">
        <v>293</v>
      </c>
    </row>
    <row r="228" spans="1:61" x14ac:dyDescent="0.35">
      <c r="A228" s="4">
        <f t="shared" si="23"/>
        <v>228</v>
      </c>
      <c r="B228" s="4">
        <f t="shared" si="21"/>
        <v>227</v>
      </c>
      <c r="C228" s="12">
        <v>44054</v>
      </c>
      <c r="D228" t="s">
        <v>130</v>
      </c>
      <c r="E228" s="5" t="s">
        <v>29</v>
      </c>
      <c r="F228" t="s">
        <v>546</v>
      </c>
      <c r="G228" t="s">
        <v>333</v>
      </c>
      <c r="H228" s="21">
        <f>VLOOKUP(G228,lists!Z:AA,2,FALSE)</f>
        <v>7</v>
      </c>
      <c r="I228">
        <v>4</v>
      </c>
      <c r="J228" t="s">
        <v>32</v>
      </c>
      <c r="N228" t="s">
        <v>861</v>
      </c>
      <c r="O228" t="s">
        <v>34</v>
      </c>
      <c r="P228"/>
      <c r="Q228" t="s">
        <v>308</v>
      </c>
      <c r="U228" s="3" t="str">
        <f t="shared" si="22"/>
        <v>2YO</v>
      </c>
      <c r="V228" s="3" t="str">
        <f t="shared" si="20"/>
        <v>A</v>
      </c>
      <c r="W228" t="b">
        <f>VLOOKUP(J228,lists!$B$2:$C$3,2,FALSE)</f>
        <v>1</v>
      </c>
      <c r="X228" t="b">
        <f>VLOOKUP(U228,lists!$B:$C,2,FALSE)</f>
        <v>1</v>
      </c>
      <c r="Y228" t="b">
        <f>IF(AND(H228&gt;=FLAT!$L$1,'Raw - F'!H228&lt;=FLAT!$L$2),TRUE,FALSE)</f>
        <v>1</v>
      </c>
      <c r="Z228" t="b">
        <f>VLOOKUP(V228,lists!$B$7:$C$8,2,FALSE)</f>
        <v>1</v>
      </c>
      <c r="AA228" t="b">
        <f>VLOOKUP(IF(K228="","Open",SUBSTITUTE(K228,"/Nov","")),lists!$B$27:$D$29,2,FALSE)</f>
        <v>1</v>
      </c>
      <c r="AB228" t="b">
        <f>VLOOKUP(I228,lists!B:C,2,FALSE)</f>
        <v>1</v>
      </c>
      <c r="AC228" t="b">
        <f>VLOOKUP(E228,lists!$B$23:$D$25,2,FALSE)</f>
        <v>1</v>
      </c>
      <c r="AD228">
        <f t="shared" si="24"/>
        <v>1</v>
      </c>
      <c r="AP228" s="32">
        <v>43994</v>
      </c>
      <c r="AQ228" s="32" t="s">
        <v>105</v>
      </c>
      <c r="AR228" s="32" t="s">
        <v>48</v>
      </c>
      <c r="AS228" s="32" t="s">
        <v>49</v>
      </c>
      <c r="AT228" s="32" t="s">
        <v>37</v>
      </c>
      <c r="AU228" s="32">
        <v>6</v>
      </c>
      <c r="AV228" s="32">
        <v>5</v>
      </c>
      <c r="AW228" s="32" t="s">
        <v>40</v>
      </c>
      <c r="AX228" s="32" t="s">
        <v>50</v>
      </c>
      <c r="BA228" s="32" t="s">
        <v>46</v>
      </c>
      <c r="BB228" s="32" t="s">
        <v>34</v>
      </c>
      <c r="BC228" s="32">
        <v>0</v>
      </c>
      <c r="BD228" s="32">
        <v>0</v>
      </c>
      <c r="BG228" s="32" t="s">
        <v>81</v>
      </c>
      <c r="BH228" s="32" t="s">
        <v>34</v>
      </c>
      <c r="BI228" s="32" t="s">
        <v>91</v>
      </c>
    </row>
    <row r="229" spans="1:61" x14ac:dyDescent="0.35">
      <c r="A229" s="4">
        <f t="shared" si="23"/>
        <v>229</v>
      </c>
      <c r="B229" s="4">
        <f t="shared" si="21"/>
        <v>228</v>
      </c>
      <c r="C229" s="12">
        <v>44054</v>
      </c>
      <c r="D229" t="s">
        <v>130</v>
      </c>
      <c r="E229" s="5" t="s">
        <v>29</v>
      </c>
      <c r="F229" t="s">
        <v>547</v>
      </c>
      <c r="G229" t="s">
        <v>328</v>
      </c>
      <c r="H229" s="21">
        <f>VLOOKUP(G229,lists!Z:AA,2,FALSE)</f>
        <v>6</v>
      </c>
      <c r="I229">
        <v>5</v>
      </c>
      <c r="J229" t="s">
        <v>32</v>
      </c>
      <c r="N229" t="s">
        <v>864</v>
      </c>
      <c r="O229" t="s">
        <v>34</v>
      </c>
      <c r="P229"/>
      <c r="Q229" t="s">
        <v>296</v>
      </c>
      <c r="U229" s="3" t="str">
        <f t="shared" si="22"/>
        <v>Other</v>
      </c>
      <c r="V229" s="3" t="str">
        <f t="shared" si="20"/>
        <v>A</v>
      </c>
      <c r="W229" t="b">
        <f>VLOOKUP(J229,lists!$B$2:$C$3,2,FALSE)</f>
        <v>1</v>
      </c>
      <c r="X229" t="b">
        <f>VLOOKUP(U229,lists!$B:$C,2,FALSE)</f>
        <v>1</v>
      </c>
      <c r="Y229" t="b">
        <f>IF(AND(H229&gt;=FLAT!$L$1,'Raw - F'!H229&lt;=FLAT!$L$2),TRUE,FALSE)</f>
        <v>1</v>
      </c>
      <c r="Z229" t="b">
        <f>VLOOKUP(V229,lists!$B$7:$C$8,2,FALSE)</f>
        <v>1</v>
      </c>
      <c r="AA229" t="b">
        <f>VLOOKUP(IF(K229="","Open",SUBSTITUTE(K229,"/Nov","")),lists!$B$27:$D$29,2,FALSE)</f>
        <v>1</v>
      </c>
      <c r="AB229" t="b">
        <f>VLOOKUP(I229,lists!B:C,2,FALSE)</f>
        <v>1</v>
      </c>
      <c r="AC229" t="b">
        <f>VLOOKUP(E229,lists!$B$23:$D$25,2,FALSE)</f>
        <v>1</v>
      </c>
      <c r="AD229">
        <f t="shared" si="24"/>
        <v>1</v>
      </c>
      <c r="AP229" s="32">
        <v>43994</v>
      </c>
      <c r="AQ229" s="32" t="s">
        <v>105</v>
      </c>
      <c r="AR229" s="32" t="s">
        <v>48</v>
      </c>
      <c r="AS229" s="32" t="s">
        <v>225</v>
      </c>
      <c r="AT229" s="32" t="s">
        <v>37</v>
      </c>
      <c r="AU229" s="32">
        <v>6</v>
      </c>
      <c r="AV229" s="32">
        <v>5</v>
      </c>
      <c r="AW229" s="32" t="s">
        <v>40</v>
      </c>
      <c r="AX229" s="32" t="s">
        <v>50</v>
      </c>
      <c r="BA229" s="32" t="s">
        <v>42</v>
      </c>
      <c r="BB229" s="32" t="s">
        <v>52</v>
      </c>
      <c r="BC229" s="32">
        <v>0</v>
      </c>
      <c r="BD229" s="32">
        <v>0</v>
      </c>
      <c r="BG229" s="32" t="s">
        <v>42</v>
      </c>
      <c r="BH229" s="32" t="s">
        <v>52</v>
      </c>
      <c r="BI229" s="32" t="s">
        <v>91</v>
      </c>
    </row>
    <row r="230" spans="1:61" x14ac:dyDescent="0.35">
      <c r="A230" s="4">
        <f t="shared" si="23"/>
        <v>230</v>
      </c>
      <c r="B230" s="4">
        <f t="shared" si="21"/>
        <v>229</v>
      </c>
      <c r="C230" s="12">
        <v>44054</v>
      </c>
      <c r="D230" t="s">
        <v>130</v>
      </c>
      <c r="E230" s="5" t="s">
        <v>29</v>
      </c>
      <c r="F230" t="s">
        <v>548</v>
      </c>
      <c r="G230" t="s">
        <v>329</v>
      </c>
      <c r="H230" s="21">
        <f>VLOOKUP(G230,lists!Z:AA,2,FALSE)</f>
        <v>8</v>
      </c>
      <c r="I230">
        <v>5</v>
      </c>
      <c r="J230" t="s">
        <v>40</v>
      </c>
      <c r="K230" t="s">
        <v>50</v>
      </c>
      <c r="N230" t="s">
        <v>861</v>
      </c>
      <c r="O230" t="s">
        <v>34</v>
      </c>
      <c r="P230"/>
      <c r="Q230">
        <v>0</v>
      </c>
      <c r="U230" s="3" t="str">
        <f t="shared" si="22"/>
        <v>2YO</v>
      </c>
      <c r="V230" s="3" t="str">
        <f t="shared" si="20"/>
        <v>A</v>
      </c>
      <c r="W230" t="b">
        <f>VLOOKUP(J230,lists!$B$2:$C$3,2,FALSE)</f>
        <v>1</v>
      </c>
      <c r="X230" t="b">
        <f>VLOOKUP(U230,lists!$B:$C,2,FALSE)</f>
        <v>1</v>
      </c>
      <c r="Y230" t="b">
        <f>IF(AND(H230&gt;=FLAT!$L$1,'Raw - F'!H230&lt;=FLAT!$L$2),TRUE,FALSE)</f>
        <v>1</v>
      </c>
      <c r="Z230" t="b">
        <f>VLOOKUP(V230,lists!$B$7:$C$8,2,FALSE)</f>
        <v>1</v>
      </c>
      <c r="AA230" t="b">
        <f>VLOOKUP(IF(K230="","Open",SUBSTITUTE(K230,"/Nov","")),lists!$B$27:$D$29,2,FALSE)</f>
        <v>1</v>
      </c>
      <c r="AB230" t="b">
        <f>VLOOKUP(I230,lists!B:C,2,FALSE)</f>
        <v>1</v>
      </c>
      <c r="AC230" t="b">
        <f>VLOOKUP(E230,lists!$B$23:$D$25,2,FALSE)</f>
        <v>1</v>
      </c>
      <c r="AD230">
        <f t="shared" si="24"/>
        <v>1</v>
      </c>
      <c r="AP230" s="32">
        <v>43994</v>
      </c>
      <c r="AQ230" s="32" t="s">
        <v>105</v>
      </c>
      <c r="AR230" s="32" t="s">
        <v>48</v>
      </c>
      <c r="AS230" s="32" t="s">
        <v>44</v>
      </c>
      <c r="AT230" s="32" t="s">
        <v>36</v>
      </c>
      <c r="AU230" s="32">
        <v>8</v>
      </c>
      <c r="AV230" s="32">
        <v>5</v>
      </c>
      <c r="AW230" s="32" t="s">
        <v>40</v>
      </c>
      <c r="AX230" s="32" t="s">
        <v>41</v>
      </c>
      <c r="BA230" s="32" t="s">
        <v>46</v>
      </c>
      <c r="BB230" s="32" t="s">
        <v>34</v>
      </c>
      <c r="BC230" s="32">
        <v>0</v>
      </c>
      <c r="BD230" s="32">
        <v>0</v>
      </c>
      <c r="BG230" s="32" t="s">
        <v>81</v>
      </c>
      <c r="BH230" s="32" t="s">
        <v>34</v>
      </c>
      <c r="BI230" s="32" t="s">
        <v>91</v>
      </c>
    </row>
    <row r="231" spans="1:61" x14ac:dyDescent="0.35">
      <c r="A231" s="4">
        <f t="shared" si="23"/>
        <v>231</v>
      </c>
      <c r="B231" s="4">
        <f t="shared" si="21"/>
        <v>230</v>
      </c>
      <c r="C231" s="12">
        <v>44054</v>
      </c>
      <c r="D231" t="s">
        <v>130</v>
      </c>
      <c r="E231" s="5" t="s">
        <v>29</v>
      </c>
      <c r="F231" t="s">
        <v>346</v>
      </c>
      <c r="G231" t="s">
        <v>333</v>
      </c>
      <c r="H231" s="21">
        <f>VLOOKUP(G231,lists!Z:AA,2,FALSE)</f>
        <v>7</v>
      </c>
      <c r="I231">
        <v>5</v>
      </c>
      <c r="J231" t="s">
        <v>32</v>
      </c>
      <c r="N231" t="s">
        <v>862</v>
      </c>
      <c r="O231" t="s">
        <v>52</v>
      </c>
      <c r="P231"/>
      <c r="Q231" t="s">
        <v>296</v>
      </c>
      <c r="U231" s="3" t="str">
        <f t="shared" si="22"/>
        <v>Other</v>
      </c>
      <c r="V231" s="3" t="str">
        <f t="shared" si="20"/>
        <v>F</v>
      </c>
      <c r="W231" t="b">
        <f>VLOOKUP(J231,lists!$B$2:$C$3,2,FALSE)</f>
        <v>1</v>
      </c>
      <c r="X231" t="b">
        <f>VLOOKUP(U231,lists!$B:$C,2,FALSE)</f>
        <v>1</v>
      </c>
      <c r="Y231" t="b">
        <f>IF(AND(H231&gt;=FLAT!$L$1,'Raw - F'!H231&lt;=FLAT!$L$2),TRUE,FALSE)</f>
        <v>1</v>
      </c>
      <c r="Z231" t="b">
        <f>VLOOKUP(V231,lists!$B$7:$C$8,2,FALSE)</f>
        <v>1</v>
      </c>
      <c r="AA231" t="b">
        <f>VLOOKUP(IF(K231="","Open",SUBSTITUTE(K231,"/Nov","")),lists!$B$27:$D$29,2,FALSE)</f>
        <v>1</v>
      </c>
      <c r="AB231" t="b">
        <f>VLOOKUP(I231,lists!B:C,2,FALSE)</f>
        <v>1</v>
      </c>
      <c r="AC231" t="b">
        <f>VLOOKUP(E231,lists!$B$23:$D$25,2,FALSE)</f>
        <v>1</v>
      </c>
      <c r="AD231">
        <f t="shared" si="24"/>
        <v>1</v>
      </c>
      <c r="AP231" s="32">
        <v>43994</v>
      </c>
      <c r="AQ231" s="32" t="s">
        <v>105</v>
      </c>
      <c r="AR231" s="32" t="s">
        <v>48</v>
      </c>
      <c r="AS231" s="32" t="s">
        <v>30</v>
      </c>
      <c r="AT231" s="32" t="s">
        <v>39</v>
      </c>
      <c r="AU231" s="32">
        <v>5</v>
      </c>
      <c r="AV231" s="32">
        <v>6</v>
      </c>
      <c r="AW231" s="32" t="s">
        <v>32</v>
      </c>
      <c r="BA231" s="32" t="s">
        <v>33</v>
      </c>
      <c r="BB231" s="32" t="s">
        <v>34</v>
      </c>
      <c r="BC231" s="32">
        <v>51</v>
      </c>
      <c r="BD231" s="32">
        <v>70</v>
      </c>
      <c r="BG231" s="32" t="s">
        <v>81</v>
      </c>
      <c r="BH231" s="32" t="s">
        <v>34</v>
      </c>
      <c r="BI231" s="32" t="s">
        <v>303</v>
      </c>
    </row>
    <row r="232" spans="1:61" x14ac:dyDescent="0.35">
      <c r="A232" s="4">
        <f t="shared" si="23"/>
        <v>232</v>
      </c>
      <c r="B232" s="4">
        <f t="shared" si="21"/>
        <v>231</v>
      </c>
      <c r="C232" s="12">
        <v>44054</v>
      </c>
      <c r="D232" t="s">
        <v>130</v>
      </c>
      <c r="E232" s="5" t="s">
        <v>29</v>
      </c>
      <c r="F232" t="s">
        <v>549</v>
      </c>
      <c r="G232" t="s">
        <v>330</v>
      </c>
      <c r="H232" s="21">
        <f>VLOOKUP(G232,lists!Z:AA,2,FALSE)</f>
        <v>10</v>
      </c>
      <c r="I232">
        <v>5</v>
      </c>
      <c r="J232" t="s">
        <v>32</v>
      </c>
      <c r="N232" t="s">
        <v>863</v>
      </c>
      <c r="O232" t="s">
        <v>34</v>
      </c>
      <c r="P232"/>
      <c r="Q232" t="s">
        <v>296</v>
      </c>
      <c r="U232" s="3" t="str">
        <f t="shared" si="22"/>
        <v>3YO</v>
      </c>
      <c r="V232" s="3" t="str">
        <f t="shared" si="20"/>
        <v>A</v>
      </c>
      <c r="W232" t="b">
        <f>VLOOKUP(J232,lists!$B$2:$C$3,2,FALSE)</f>
        <v>1</v>
      </c>
      <c r="X232" t="b">
        <f>VLOOKUP(U232,lists!$B:$C,2,FALSE)</f>
        <v>1</v>
      </c>
      <c r="Y232" t="b">
        <f>IF(AND(H232&gt;=FLAT!$L$1,'Raw - F'!H232&lt;=FLAT!$L$2),TRUE,FALSE)</f>
        <v>1</v>
      </c>
      <c r="Z232" t="b">
        <f>VLOOKUP(V232,lists!$B$7:$C$8,2,FALSE)</f>
        <v>1</v>
      </c>
      <c r="AA232" t="b">
        <f>VLOOKUP(IF(K232="","Open",SUBSTITUTE(K232,"/Nov","")),lists!$B$27:$D$29,2,FALSE)</f>
        <v>1</v>
      </c>
      <c r="AB232" t="b">
        <f>VLOOKUP(I232,lists!B:C,2,FALSE)</f>
        <v>1</v>
      </c>
      <c r="AC232" t="b">
        <f>VLOOKUP(E232,lists!$B$23:$D$25,2,FALSE)</f>
        <v>1</v>
      </c>
      <c r="AD232">
        <f t="shared" si="24"/>
        <v>1</v>
      </c>
      <c r="AP232" s="32">
        <v>43994</v>
      </c>
      <c r="AQ232" s="32" t="s">
        <v>105</v>
      </c>
      <c r="AR232" s="32" t="s">
        <v>48</v>
      </c>
      <c r="AS232" s="32" t="s">
        <v>30</v>
      </c>
      <c r="AT232" s="32" t="s">
        <v>37</v>
      </c>
      <c r="AU232" s="32">
        <v>6</v>
      </c>
      <c r="AV232" s="32">
        <v>6</v>
      </c>
      <c r="AW232" s="32" t="s">
        <v>32</v>
      </c>
      <c r="BA232" s="32" t="s">
        <v>33</v>
      </c>
      <c r="BB232" s="32" t="s">
        <v>34</v>
      </c>
      <c r="BC232" s="32">
        <v>46</v>
      </c>
      <c r="BD232" s="32">
        <v>58</v>
      </c>
      <c r="BG232" s="32" t="s">
        <v>81</v>
      </c>
      <c r="BH232" s="32" t="s">
        <v>34</v>
      </c>
      <c r="BI232" s="32" t="s">
        <v>312</v>
      </c>
    </row>
    <row r="233" spans="1:61" x14ac:dyDescent="0.35">
      <c r="A233" s="4">
        <f t="shared" si="23"/>
        <v>233</v>
      </c>
      <c r="B233" s="4">
        <f t="shared" si="21"/>
        <v>232</v>
      </c>
      <c r="C233" s="12">
        <v>44054</v>
      </c>
      <c r="D233" t="s">
        <v>130</v>
      </c>
      <c r="E233" s="5" t="s">
        <v>29</v>
      </c>
      <c r="F233" t="s">
        <v>351</v>
      </c>
      <c r="G233" t="s">
        <v>327</v>
      </c>
      <c r="H233" s="21">
        <f>VLOOKUP(G233,lists!Z:AA,2,FALSE)</f>
        <v>5</v>
      </c>
      <c r="I233">
        <v>5</v>
      </c>
      <c r="J233" t="s">
        <v>32</v>
      </c>
      <c r="N233" t="s">
        <v>862</v>
      </c>
      <c r="O233" t="s">
        <v>34</v>
      </c>
      <c r="P233"/>
      <c r="Q233" t="s">
        <v>303</v>
      </c>
      <c r="U233" s="3" t="str">
        <f t="shared" si="22"/>
        <v>Other</v>
      </c>
      <c r="V233" s="3" t="str">
        <f t="shared" si="20"/>
        <v>A</v>
      </c>
      <c r="W233" t="b">
        <f>VLOOKUP(J233,lists!$B$2:$C$3,2,FALSE)</f>
        <v>1</v>
      </c>
      <c r="X233" t="b">
        <f>VLOOKUP(U233,lists!$B:$C,2,FALSE)</f>
        <v>1</v>
      </c>
      <c r="Y233" t="b">
        <f>IF(AND(H233&gt;=FLAT!$L$1,'Raw - F'!H233&lt;=FLAT!$L$2),TRUE,FALSE)</f>
        <v>1</v>
      </c>
      <c r="Z233" t="b">
        <f>VLOOKUP(V233,lists!$B$7:$C$8,2,FALSE)</f>
        <v>1</v>
      </c>
      <c r="AA233" t="b">
        <f>VLOOKUP(IF(K233="","Open",SUBSTITUTE(K233,"/Nov","")),lists!$B$27:$D$29,2,FALSE)</f>
        <v>1</v>
      </c>
      <c r="AB233" t="b">
        <f>VLOOKUP(I233,lists!B:C,2,FALSE)</f>
        <v>1</v>
      </c>
      <c r="AC233" t="b">
        <f>VLOOKUP(E233,lists!$B$23:$D$25,2,FALSE)</f>
        <v>1</v>
      </c>
      <c r="AD233">
        <f t="shared" si="24"/>
        <v>1</v>
      </c>
      <c r="AP233" s="32">
        <v>43994</v>
      </c>
      <c r="AQ233" s="32" t="s">
        <v>105</v>
      </c>
      <c r="AR233" s="32" t="s">
        <v>48</v>
      </c>
      <c r="AS233" s="32" t="s">
        <v>30</v>
      </c>
      <c r="AT233" s="32" t="s">
        <v>51</v>
      </c>
      <c r="AU233" s="32">
        <v>7</v>
      </c>
      <c r="AV233" s="32">
        <v>3</v>
      </c>
      <c r="AW233" s="32" t="s">
        <v>32</v>
      </c>
      <c r="BA233" s="32" t="s">
        <v>46</v>
      </c>
      <c r="BB233" s="32" t="s">
        <v>52</v>
      </c>
      <c r="BC233" s="32">
        <v>76</v>
      </c>
      <c r="BD233" s="32">
        <v>95</v>
      </c>
      <c r="BG233" s="32" t="s">
        <v>81</v>
      </c>
      <c r="BH233" s="32" t="s">
        <v>52</v>
      </c>
      <c r="BI233" s="32" t="s">
        <v>292</v>
      </c>
    </row>
    <row r="234" spans="1:61" x14ac:dyDescent="0.35">
      <c r="A234" s="4">
        <f t="shared" si="23"/>
        <v>234</v>
      </c>
      <c r="B234" s="4">
        <f t="shared" si="21"/>
        <v>233</v>
      </c>
      <c r="C234" s="12">
        <v>44054</v>
      </c>
      <c r="D234" t="s">
        <v>62</v>
      </c>
      <c r="E234" s="5" t="s">
        <v>48</v>
      </c>
      <c r="F234" t="s">
        <v>550</v>
      </c>
      <c r="G234" t="s">
        <v>86</v>
      </c>
      <c r="H234" s="21">
        <f>VLOOKUP(G234,lists!Z:AA,2,FALSE)</f>
        <v>16</v>
      </c>
      <c r="I234">
        <v>6</v>
      </c>
      <c r="J234" t="s">
        <v>32</v>
      </c>
      <c r="N234" t="s">
        <v>862</v>
      </c>
      <c r="O234" t="s">
        <v>34</v>
      </c>
      <c r="P234"/>
      <c r="Q234" t="s">
        <v>870</v>
      </c>
      <c r="U234" s="3" t="str">
        <f t="shared" si="22"/>
        <v>Other</v>
      </c>
      <c r="V234" s="3" t="str">
        <f t="shared" si="20"/>
        <v>A</v>
      </c>
      <c r="W234" t="b">
        <f>VLOOKUP(J234,lists!$B$2:$C$3,2,FALSE)</f>
        <v>1</v>
      </c>
      <c r="X234" t="b">
        <f>VLOOKUP(U234,lists!$B:$C,2,FALSE)</f>
        <v>1</v>
      </c>
      <c r="Y234" t="b">
        <f>IF(AND(H234&gt;=FLAT!$L$1,'Raw - F'!H234&lt;=FLAT!$L$2),TRUE,FALSE)</f>
        <v>1</v>
      </c>
      <c r="Z234" t="b">
        <f>VLOOKUP(V234,lists!$B$7:$C$8,2,FALSE)</f>
        <v>1</v>
      </c>
      <c r="AA234" t="b">
        <f>VLOOKUP(IF(K234="","Open",SUBSTITUTE(K234,"/Nov","")),lists!$B$27:$D$29,2,FALSE)</f>
        <v>1</v>
      </c>
      <c r="AB234" t="b">
        <f>VLOOKUP(I234,lists!B:C,2,FALSE)</f>
        <v>1</v>
      </c>
      <c r="AC234" t="b">
        <f>VLOOKUP(E234,lists!$B$23:$D$25,2,FALSE)</f>
        <v>1</v>
      </c>
      <c r="AD234">
        <f t="shared" si="24"/>
        <v>1</v>
      </c>
      <c r="AP234" s="32">
        <v>43994</v>
      </c>
      <c r="AQ234" s="32" t="s">
        <v>213</v>
      </c>
      <c r="AR234" s="32" t="s">
        <v>48</v>
      </c>
      <c r="AS234" s="32" t="s">
        <v>30</v>
      </c>
      <c r="AT234" s="32" t="s">
        <v>51</v>
      </c>
      <c r="AU234" s="32">
        <v>7</v>
      </c>
      <c r="AV234" s="32">
        <v>2</v>
      </c>
      <c r="AW234" s="32" t="s">
        <v>32</v>
      </c>
      <c r="BA234" s="32" t="s">
        <v>33</v>
      </c>
      <c r="BB234" s="32" t="s">
        <v>34</v>
      </c>
      <c r="BC234" s="32">
        <v>81</v>
      </c>
      <c r="BD234" s="32">
        <v>100</v>
      </c>
      <c r="BG234" s="32" t="s">
        <v>81</v>
      </c>
      <c r="BH234" s="32" t="s">
        <v>34</v>
      </c>
      <c r="BI234" s="32" t="s">
        <v>300</v>
      </c>
    </row>
    <row r="235" spans="1:61" x14ac:dyDescent="0.35">
      <c r="A235" s="4">
        <f t="shared" si="23"/>
        <v>235</v>
      </c>
      <c r="B235" s="4">
        <f t="shared" si="21"/>
        <v>234</v>
      </c>
      <c r="C235" s="12">
        <v>44054</v>
      </c>
      <c r="D235" t="s">
        <v>62</v>
      </c>
      <c r="E235" s="5" t="s">
        <v>48</v>
      </c>
      <c r="F235" t="s">
        <v>370</v>
      </c>
      <c r="G235" t="s">
        <v>333</v>
      </c>
      <c r="H235" s="21">
        <f>VLOOKUP(G235,lists!Z:AA,2,FALSE)</f>
        <v>7</v>
      </c>
      <c r="I235">
        <v>6</v>
      </c>
      <c r="J235" t="s">
        <v>32</v>
      </c>
      <c r="M235" t="s">
        <v>378</v>
      </c>
      <c r="N235" t="s">
        <v>864</v>
      </c>
      <c r="O235" t="s">
        <v>34</v>
      </c>
      <c r="P235"/>
      <c r="Q235" t="s">
        <v>297</v>
      </c>
      <c r="U235" s="3" t="str">
        <f t="shared" si="22"/>
        <v>Other</v>
      </c>
      <c r="V235" s="3" t="str">
        <f t="shared" si="20"/>
        <v>A</v>
      </c>
      <c r="W235" t="b">
        <f>VLOOKUP(J235,lists!$B$2:$C$3,2,FALSE)</f>
        <v>1</v>
      </c>
      <c r="X235" t="b">
        <f>VLOOKUP(U235,lists!$B:$C,2,FALSE)</f>
        <v>1</v>
      </c>
      <c r="Y235" t="b">
        <f>IF(AND(H235&gt;=FLAT!$L$1,'Raw - F'!H235&lt;=FLAT!$L$2),TRUE,FALSE)</f>
        <v>1</v>
      </c>
      <c r="Z235" t="b">
        <f>VLOOKUP(V235,lists!$B$7:$C$8,2,FALSE)</f>
        <v>1</v>
      </c>
      <c r="AA235" t="b">
        <f>VLOOKUP(IF(K235="","Open",SUBSTITUTE(K235,"/Nov","")),lists!$B$27:$D$29,2,FALSE)</f>
        <v>1</v>
      </c>
      <c r="AB235" t="b">
        <f>VLOOKUP(I235,lists!B:C,2,FALSE)</f>
        <v>1</v>
      </c>
      <c r="AC235" t="b">
        <f>VLOOKUP(E235,lists!$B$23:$D$25,2,FALSE)</f>
        <v>1</v>
      </c>
      <c r="AD235">
        <f t="shared" si="24"/>
        <v>1</v>
      </c>
      <c r="AP235" s="32">
        <v>43994</v>
      </c>
      <c r="AQ235" s="32" t="s">
        <v>213</v>
      </c>
      <c r="AR235" s="32" t="s">
        <v>48</v>
      </c>
      <c r="AS235" s="32" t="s">
        <v>30</v>
      </c>
      <c r="AT235" s="32" t="s">
        <v>31</v>
      </c>
      <c r="AU235" s="32">
        <v>12</v>
      </c>
      <c r="AV235" s="32">
        <v>2</v>
      </c>
      <c r="AW235" s="32" t="s">
        <v>32</v>
      </c>
      <c r="BA235" s="32" t="s">
        <v>33</v>
      </c>
      <c r="BB235" s="32" t="s">
        <v>34</v>
      </c>
      <c r="BC235" s="32">
        <v>81</v>
      </c>
      <c r="BD235" s="32">
        <v>100</v>
      </c>
      <c r="BG235" s="32" t="s">
        <v>81</v>
      </c>
      <c r="BH235" s="32" t="s">
        <v>34</v>
      </c>
      <c r="BI235" s="32" t="s">
        <v>300</v>
      </c>
    </row>
    <row r="236" spans="1:61" x14ac:dyDescent="0.35">
      <c r="A236" s="4">
        <f t="shared" si="23"/>
        <v>236</v>
      </c>
      <c r="B236" s="4">
        <f t="shared" si="21"/>
        <v>235</v>
      </c>
      <c r="C236" s="12">
        <v>44054</v>
      </c>
      <c r="D236" t="s">
        <v>62</v>
      </c>
      <c r="E236" s="5" t="s">
        <v>48</v>
      </c>
      <c r="F236" t="s">
        <v>367</v>
      </c>
      <c r="G236" t="s">
        <v>333</v>
      </c>
      <c r="H236" s="21">
        <f>VLOOKUP(G236,lists!Z:AA,2,FALSE)</f>
        <v>7</v>
      </c>
      <c r="I236">
        <v>4</v>
      </c>
      <c r="J236" t="s">
        <v>32</v>
      </c>
      <c r="N236" t="s">
        <v>864</v>
      </c>
      <c r="O236" t="s">
        <v>34</v>
      </c>
      <c r="P236"/>
      <c r="Q236" t="s">
        <v>293</v>
      </c>
      <c r="U236" s="3" t="str">
        <f t="shared" si="22"/>
        <v>Other</v>
      </c>
      <c r="V236" s="3" t="str">
        <f t="shared" si="20"/>
        <v>A</v>
      </c>
      <c r="W236" t="b">
        <f>VLOOKUP(J236,lists!$B$2:$C$3,2,FALSE)</f>
        <v>1</v>
      </c>
      <c r="X236" t="b">
        <f>VLOOKUP(U236,lists!$B:$C,2,FALSE)</f>
        <v>1</v>
      </c>
      <c r="Y236" t="b">
        <f>IF(AND(H236&gt;=FLAT!$L$1,'Raw - F'!H236&lt;=FLAT!$L$2),TRUE,FALSE)</f>
        <v>1</v>
      </c>
      <c r="Z236" t="b">
        <f>VLOOKUP(V236,lists!$B$7:$C$8,2,FALSE)</f>
        <v>1</v>
      </c>
      <c r="AA236" t="b">
        <f>VLOOKUP(IF(K236="","Open",SUBSTITUTE(K236,"/Nov","")),lists!$B$27:$D$29,2,FALSE)</f>
        <v>1</v>
      </c>
      <c r="AB236" t="b">
        <f>VLOOKUP(I236,lists!B:C,2,FALSE)</f>
        <v>1</v>
      </c>
      <c r="AC236" t="b">
        <f>VLOOKUP(E236,lists!$B$23:$D$25,2,FALSE)</f>
        <v>1</v>
      </c>
      <c r="AD236">
        <f t="shared" si="24"/>
        <v>1</v>
      </c>
      <c r="AP236" s="32">
        <v>43994</v>
      </c>
      <c r="AQ236" s="32" t="s">
        <v>213</v>
      </c>
      <c r="AR236" s="32" t="s">
        <v>48</v>
      </c>
      <c r="AS236" s="32" t="s">
        <v>30</v>
      </c>
      <c r="AT236" s="32" t="s">
        <v>36</v>
      </c>
      <c r="AU236" s="32">
        <v>8</v>
      </c>
      <c r="AV236" s="32">
        <v>3</v>
      </c>
      <c r="AW236" s="32" t="s">
        <v>32</v>
      </c>
      <c r="BA236" s="32" t="s">
        <v>43</v>
      </c>
      <c r="BB236" s="32" t="s">
        <v>34</v>
      </c>
      <c r="BC236" s="32">
        <v>71</v>
      </c>
      <c r="BD236" s="32">
        <v>90</v>
      </c>
      <c r="BG236" s="32" t="s">
        <v>43</v>
      </c>
      <c r="BH236" s="32" t="s">
        <v>34</v>
      </c>
      <c r="BI236" s="32" t="s">
        <v>304</v>
      </c>
    </row>
    <row r="237" spans="1:61" x14ac:dyDescent="0.35">
      <c r="A237" s="4">
        <f t="shared" si="23"/>
        <v>237</v>
      </c>
      <c r="B237" s="4">
        <f t="shared" si="21"/>
        <v>236</v>
      </c>
      <c r="C237" s="12">
        <v>44054</v>
      </c>
      <c r="D237" t="s">
        <v>62</v>
      </c>
      <c r="E237" s="5" t="s">
        <v>48</v>
      </c>
      <c r="F237" t="s">
        <v>488</v>
      </c>
      <c r="G237" t="s">
        <v>333</v>
      </c>
      <c r="H237" s="21">
        <f>VLOOKUP(G237,lists!Z:AA,2,FALSE)</f>
        <v>7</v>
      </c>
      <c r="I237">
        <v>5</v>
      </c>
      <c r="J237" t="s">
        <v>32</v>
      </c>
      <c r="N237" t="s">
        <v>863</v>
      </c>
      <c r="O237" t="s">
        <v>34</v>
      </c>
      <c r="P237"/>
      <c r="Q237" t="s">
        <v>303</v>
      </c>
      <c r="U237" s="3" t="str">
        <f t="shared" si="22"/>
        <v>3YO</v>
      </c>
      <c r="V237" s="3" t="str">
        <f t="shared" si="20"/>
        <v>A</v>
      </c>
      <c r="W237" t="b">
        <f>VLOOKUP(J237,lists!$B$2:$C$3,2,FALSE)</f>
        <v>1</v>
      </c>
      <c r="X237" t="b">
        <f>VLOOKUP(U237,lists!$B:$C,2,FALSE)</f>
        <v>1</v>
      </c>
      <c r="Y237" t="b">
        <f>IF(AND(H237&gt;=FLAT!$L$1,'Raw - F'!H237&lt;=FLAT!$L$2),TRUE,FALSE)</f>
        <v>1</v>
      </c>
      <c r="Z237" t="b">
        <f>VLOOKUP(V237,lists!$B$7:$C$8,2,FALSE)</f>
        <v>1</v>
      </c>
      <c r="AA237" t="b">
        <f>VLOOKUP(IF(K237="","Open",SUBSTITUTE(K237,"/Nov","")),lists!$B$27:$D$29,2,FALSE)</f>
        <v>1</v>
      </c>
      <c r="AB237" t="b">
        <f>VLOOKUP(I237,lists!B:C,2,FALSE)</f>
        <v>1</v>
      </c>
      <c r="AC237" t="b">
        <f>VLOOKUP(E237,lists!$B$23:$D$25,2,FALSE)</f>
        <v>1</v>
      </c>
      <c r="AD237">
        <f t="shared" si="24"/>
        <v>1</v>
      </c>
      <c r="AP237" s="32">
        <v>43994</v>
      </c>
      <c r="AQ237" s="32" t="s">
        <v>213</v>
      </c>
      <c r="AR237" s="32" t="s">
        <v>48</v>
      </c>
      <c r="AS237" s="32" t="s">
        <v>30</v>
      </c>
      <c r="AT237" s="32" t="s">
        <v>45</v>
      </c>
      <c r="AU237" s="32">
        <v>10</v>
      </c>
      <c r="AV237" s="32">
        <v>3</v>
      </c>
      <c r="AW237" s="32" t="s">
        <v>32</v>
      </c>
      <c r="BA237" s="32" t="s">
        <v>33</v>
      </c>
      <c r="BB237" s="32" t="s">
        <v>34</v>
      </c>
      <c r="BC237" s="32">
        <v>76</v>
      </c>
      <c r="BD237" s="32">
        <v>95</v>
      </c>
      <c r="BG237" s="32" t="s">
        <v>81</v>
      </c>
      <c r="BH237" s="32" t="s">
        <v>34</v>
      </c>
      <c r="BI237" s="32" t="s">
        <v>292</v>
      </c>
    </row>
    <row r="238" spans="1:61" x14ac:dyDescent="0.35">
      <c r="A238" s="4">
        <f t="shared" si="23"/>
        <v>238</v>
      </c>
      <c r="B238" s="4">
        <f t="shared" si="21"/>
        <v>237</v>
      </c>
      <c r="C238" s="12">
        <v>44054</v>
      </c>
      <c r="D238" t="s">
        <v>62</v>
      </c>
      <c r="E238" s="5" t="s">
        <v>48</v>
      </c>
      <c r="F238" t="s">
        <v>542</v>
      </c>
      <c r="G238" t="s">
        <v>327</v>
      </c>
      <c r="H238" s="21">
        <f>VLOOKUP(G238,lists!Z:AA,2,FALSE)</f>
        <v>5</v>
      </c>
      <c r="I238">
        <v>5</v>
      </c>
      <c r="J238" t="s">
        <v>40</v>
      </c>
      <c r="K238" t="s">
        <v>50</v>
      </c>
      <c r="N238" t="s">
        <v>861</v>
      </c>
      <c r="O238" t="s">
        <v>52</v>
      </c>
      <c r="P238"/>
      <c r="Q238">
        <v>0</v>
      </c>
      <c r="U238" s="3" t="str">
        <f t="shared" si="22"/>
        <v>2YO</v>
      </c>
      <c r="V238" s="3" t="str">
        <f t="shared" si="20"/>
        <v>F</v>
      </c>
      <c r="W238" t="b">
        <f>VLOOKUP(J238,lists!$B$2:$C$3,2,FALSE)</f>
        <v>1</v>
      </c>
      <c r="X238" t="b">
        <f>VLOOKUP(U238,lists!$B:$C,2,FALSE)</f>
        <v>1</v>
      </c>
      <c r="Y238" t="b">
        <f>IF(AND(H238&gt;=FLAT!$L$1,'Raw - F'!H238&lt;=FLAT!$L$2),TRUE,FALSE)</f>
        <v>1</v>
      </c>
      <c r="Z238" t="b">
        <f>VLOOKUP(V238,lists!$B$7:$C$8,2,FALSE)</f>
        <v>1</v>
      </c>
      <c r="AA238" t="b">
        <f>VLOOKUP(IF(K238="","Open",SUBSTITUTE(K238,"/Nov","")),lists!$B$27:$D$29,2,FALSE)</f>
        <v>1</v>
      </c>
      <c r="AB238" t="b">
        <f>VLOOKUP(I238,lists!B:C,2,FALSE)</f>
        <v>1</v>
      </c>
      <c r="AC238" t="b">
        <f>VLOOKUP(E238,lists!$B$23:$D$25,2,FALSE)</f>
        <v>1</v>
      </c>
      <c r="AD238">
        <f t="shared" si="24"/>
        <v>1</v>
      </c>
      <c r="AP238" s="32">
        <v>43994</v>
      </c>
      <c r="AQ238" s="32" t="s">
        <v>213</v>
      </c>
      <c r="AR238" s="32" t="s">
        <v>48</v>
      </c>
      <c r="AS238" s="32" t="s">
        <v>225</v>
      </c>
      <c r="AT238" s="32" t="s">
        <v>37</v>
      </c>
      <c r="AU238" s="32">
        <v>6</v>
      </c>
      <c r="AV238" s="32">
        <v>5</v>
      </c>
      <c r="AW238" s="32" t="s">
        <v>40</v>
      </c>
      <c r="AX238" s="32" t="s">
        <v>50</v>
      </c>
      <c r="BA238" s="32" t="s">
        <v>42</v>
      </c>
      <c r="BB238" s="32" t="s">
        <v>34</v>
      </c>
      <c r="BC238" s="32">
        <v>0</v>
      </c>
      <c r="BD238" s="32">
        <v>0</v>
      </c>
      <c r="BG238" s="32" t="s">
        <v>42</v>
      </c>
      <c r="BH238" s="32" t="s">
        <v>34</v>
      </c>
      <c r="BI238" s="32" t="s">
        <v>91</v>
      </c>
    </row>
    <row r="239" spans="1:61" x14ac:dyDescent="0.35">
      <c r="A239" s="4">
        <f t="shared" si="23"/>
        <v>239</v>
      </c>
      <c r="B239" s="4">
        <f t="shared" si="21"/>
        <v>238</v>
      </c>
      <c r="C239" s="12">
        <v>44054</v>
      </c>
      <c r="D239" t="s">
        <v>62</v>
      </c>
      <c r="E239" s="5" t="s">
        <v>48</v>
      </c>
      <c r="F239" t="s">
        <v>551</v>
      </c>
      <c r="G239" t="s">
        <v>67</v>
      </c>
      <c r="H239" s="21">
        <f>VLOOKUP(G239,lists!Z:AA,2,FALSE)</f>
        <v>12</v>
      </c>
      <c r="I239">
        <v>5</v>
      </c>
      <c r="J239" t="s">
        <v>32</v>
      </c>
      <c r="N239" t="s">
        <v>863</v>
      </c>
      <c r="O239" t="s">
        <v>34</v>
      </c>
      <c r="P239"/>
      <c r="Q239" t="s">
        <v>303</v>
      </c>
      <c r="U239" s="3" t="str">
        <f t="shared" si="22"/>
        <v>3YO</v>
      </c>
      <c r="V239" s="3" t="str">
        <f t="shared" si="20"/>
        <v>A</v>
      </c>
      <c r="W239" t="b">
        <f>VLOOKUP(J239,lists!$B$2:$C$3,2,FALSE)</f>
        <v>1</v>
      </c>
      <c r="X239" t="b">
        <f>VLOOKUP(U239,lists!$B:$C,2,FALSE)</f>
        <v>1</v>
      </c>
      <c r="Y239" t="b">
        <f>IF(AND(H239&gt;=FLAT!$L$1,'Raw - F'!H239&lt;=FLAT!$L$2),TRUE,FALSE)</f>
        <v>1</v>
      </c>
      <c r="Z239" t="b">
        <f>VLOOKUP(V239,lists!$B$7:$C$8,2,FALSE)</f>
        <v>1</v>
      </c>
      <c r="AA239" t="b">
        <f>VLOOKUP(IF(K239="","Open",SUBSTITUTE(K239,"/Nov","")),lists!$B$27:$D$29,2,FALSE)</f>
        <v>1</v>
      </c>
      <c r="AB239" t="b">
        <f>VLOOKUP(I239,lists!B:C,2,FALSE)</f>
        <v>1</v>
      </c>
      <c r="AC239" t="b">
        <f>VLOOKUP(E239,lists!$B$23:$D$25,2,FALSE)</f>
        <v>1</v>
      </c>
      <c r="AD239">
        <f t="shared" si="24"/>
        <v>1</v>
      </c>
      <c r="AP239" s="32">
        <v>43994</v>
      </c>
      <c r="AQ239" s="32" t="s">
        <v>213</v>
      </c>
      <c r="AR239" s="32" t="s">
        <v>48</v>
      </c>
      <c r="AS239" s="32" t="s">
        <v>225</v>
      </c>
      <c r="AT239" s="32" t="s">
        <v>51</v>
      </c>
      <c r="AU239" s="32">
        <v>7</v>
      </c>
      <c r="AV239" s="32">
        <v>5</v>
      </c>
      <c r="AW239" s="32" t="s">
        <v>40</v>
      </c>
      <c r="AX239" s="32" t="s">
        <v>50</v>
      </c>
      <c r="BA239" s="32" t="s">
        <v>42</v>
      </c>
      <c r="BB239" s="32" t="s">
        <v>34</v>
      </c>
      <c r="BC239" s="32">
        <v>0</v>
      </c>
      <c r="BD239" s="32">
        <v>0</v>
      </c>
      <c r="BG239" s="32" t="s">
        <v>42</v>
      </c>
      <c r="BH239" s="32" t="s">
        <v>34</v>
      </c>
      <c r="BI239" s="32" t="s">
        <v>91</v>
      </c>
    </row>
    <row r="240" spans="1:61" x14ac:dyDescent="0.35">
      <c r="A240" s="4">
        <f t="shared" si="23"/>
        <v>240</v>
      </c>
      <c r="B240" s="4">
        <f t="shared" si="21"/>
        <v>239</v>
      </c>
      <c r="C240" s="12">
        <v>44054</v>
      </c>
      <c r="D240" t="s">
        <v>62</v>
      </c>
      <c r="E240" s="5" t="s">
        <v>48</v>
      </c>
      <c r="F240" t="s">
        <v>552</v>
      </c>
      <c r="G240" t="s">
        <v>330</v>
      </c>
      <c r="H240" s="21">
        <f>VLOOKUP(G240,lists!Z:AA,2,FALSE)</f>
        <v>10</v>
      </c>
      <c r="I240">
        <v>6</v>
      </c>
      <c r="J240" t="s">
        <v>40</v>
      </c>
      <c r="N240" t="s">
        <v>862</v>
      </c>
      <c r="O240" t="s">
        <v>34</v>
      </c>
      <c r="P240"/>
      <c r="Q240" t="s">
        <v>871</v>
      </c>
      <c r="U240" s="3" t="str">
        <f t="shared" si="22"/>
        <v>Other</v>
      </c>
      <c r="V240" s="3" t="str">
        <f t="shared" si="20"/>
        <v>A</v>
      </c>
      <c r="W240" t="b">
        <f>VLOOKUP(J240,lists!$B$2:$C$3,2,FALSE)</f>
        <v>1</v>
      </c>
      <c r="X240" t="b">
        <f>VLOOKUP(U240,lists!$B:$C,2,FALSE)</f>
        <v>1</v>
      </c>
      <c r="Y240" t="b">
        <f>IF(AND(H240&gt;=FLAT!$L$1,'Raw - F'!H240&lt;=FLAT!$L$2),TRUE,FALSE)</f>
        <v>1</v>
      </c>
      <c r="Z240" t="b">
        <f>VLOOKUP(V240,lists!$B$7:$C$8,2,FALSE)</f>
        <v>1</v>
      </c>
      <c r="AA240" t="b">
        <f>VLOOKUP(IF(K240="","Open",SUBSTITUTE(K240,"/Nov","")),lists!$B$27:$D$29,2,FALSE)</f>
        <v>1</v>
      </c>
      <c r="AB240" t="b">
        <f>VLOOKUP(I240,lists!B:C,2,FALSE)</f>
        <v>1</v>
      </c>
      <c r="AC240" t="b">
        <f>VLOOKUP(E240,lists!$B$23:$D$25,2,FALSE)</f>
        <v>1</v>
      </c>
      <c r="AD240">
        <f t="shared" si="24"/>
        <v>1</v>
      </c>
      <c r="AP240" s="32">
        <v>43994</v>
      </c>
      <c r="AQ240" s="32" t="s">
        <v>213</v>
      </c>
      <c r="AR240" s="32" t="s">
        <v>48</v>
      </c>
      <c r="AS240" s="32" t="s">
        <v>225</v>
      </c>
      <c r="AT240" s="32" t="s">
        <v>36</v>
      </c>
      <c r="AU240" s="32">
        <v>8</v>
      </c>
      <c r="AV240" s="32">
        <v>5</v>
      </c>
      <c r="AW240" s="32" t="s">
        <v>40</v>
      </c>
      <c r="AX240" s="32" t="s">
        <v>50</v>
      </c>
      <c r="BA240" s="32" t="s">
        <v>43</v>
      </c>
      <c r="BB240" s="32" t="s">
        <v>52</v>
      </c>
      <c r="BC240" s="32">
        <v>0</v>
      </c>
      <c r="BD240" s="32">
        <v>0</v>
      </c>
      <c r="BG240" s="32" t="s">
        <v>43</v>
      </c>
      <c r="BH240" s="32" t="s">
        <v>52</v>
      </c>
      <c r="BI240" s="32" t="s">
        <v>91</v>
      </c>
    </row>
    <row r="241" spans="1:61" x14ac:dyDescent="0.35">
      <c r="A241" s="4">
        <f t="shared" si="23"/>
        <v>241</v>
      </c>
      <c r="B241" s="4">
        <f t="shared" si="21"/>
        <v>240</v>
      </c>
      <c r="C241" s="12">
        <v>44054</v>
      </c>
      <c r="D241" t="s">
        <v>62</v>
      </c>
      <c r="E241" s="5" t="s">
        <v>48</v>
      </c>
      <c r="F241" t="s">
        <v>440</v>
      </c>
      <c r="G241" t="s">
        <v>328</v>
      </c>
      <c r="H241" s="21">
        <f>VLOOKUP(G241,lists!Z:AA,2,FALSE)</f>
        <v>6</v>
      </c>
      <c r="I241">
        <v>5</v>
      </c>
      <c r="J241" t="s">
        <v>40</v>
      </c>
      <c r="K241" t="s">
        <v>50</v>
      </c>
      <c r="N241" t="s">
        <v>862</v>
      </c>
      <c r="O241" t="s">
        <v>34</v>
      </c>
      <c r="P241"/>
      <c r="Q241">
        <v>0</v>
      </c>
      <c r="U241" s="3" t="str">
        <f t="shared" si="22"/>
        <v>Other</v>
      </c>
      <c r="V241" s="3" t="str">
        <f t="shared" si="20"/>
        <v>A</v>
      </c>
      <c r="W241" t="b">
        <f>VLOOKUP(J241,lists!$B$2:$C$3,2,FALSE)</f>
        <v>1</v>
      </c>
      <c r="X241" t="b">
        <f>VLOOKUP(U241,lists!$B:$C,2,FALSE)</f>
        <v>1</v>
      </c>
      <c r="Y241" t="b">
        <f>IF(AND(H241&gt;=FLAT!$L$1,'Raw - F'!H241&lt;=FLAT!$L$2),TRUE,FALSE)</f>
        <v>1</v>
      </c>
      <c r="Z241" t="b">
        <f>VLOOKUP(V241,lists!$B$7:$C$8,2,FALSE)</f>
        <v>1</v>
      </c>
      <c r="AA241" t="b">
        <f>VLOOKUP(IF(K241="","Open",SUBSTITUTE(K241,"/Nov","")),lists!$B$27:$D$29,2,FALSE)</f>
        <v>1</v>
      </c>
      <c r="AB241" t="b">
        <f>VLOOKUP(I241,lists!B:C,2,FALSE)</f>
        <v>1</v>
      </c>
      <c r="AC241" t="b">
        <f>VLOOKUP(E241,lists!$B$23:$D$25,2,FALSE)</f>
        <v>1</v>
      </c>
      <c r="AD241">
        <f t="shared" si="24"/>
        <v>1</v>
      </c>
      <c r="AP241" s="32">
        <v>43994</v>
      </c>
      <c r="AQ241" s="32" t="s">
        <v>213</v>
      </c>
      <c r="AR241" s="32" t="s">
        <v>48</v>
      </c>
      <c r="AS241" s="32" t="s">
        <v>49</v>
      </c>
      <c r="AT241" s="32" t="s">
        <v>45</v>
      </c>
      <c r="AU241" s="32">
        <v>10</v>
      </c>
      <c r="AV241" s="32">
        <v>5</v>
      </c>
      <c r="AW241" s="32" t="s">
        <v>40</v>
      </c>
      <c r="AX241" s="32" t="s">
        <v>50</v>
      </c>
      <c r="BA241" s="32" t="s">
        <v>43</v>
      </c>
      <c r="BB241" s="32" t="s">
        <v>34</v>
      </c>
      <c r="BC241" s="32">
        <v>0</v>
      </c>
      <c r="BD241" s="32">
        <v>0</v>
      </c>
      <c r="BG241" s="32" t="s">
        <v>43</v>
      </c>
      <c r="BH241" s="32" t="s">
        <v>34</v>
      </c>
      <c r="BI241" s="32" t="s">
        <v>91</v>
      </c>
    </row>
    <row r="242" spans="1:61" x14ac:dyDescent="0.35">
      <c r="A242" s="4">
        <f t="shared" si="23"/>
        <v>242</v>
      </c>
      <c r="B242" s="4">
        <f t="shared" si="21"/>
        <v>241</v>
      </c>
      <c r="C242" s="12">
        <v>44054</v>
      </c>
      <c r="D242" t="s">
        <v>149</v>
      </c>
      <c r="E242" s="5" t="s">
        <v>54</v>
      </c>
      <c r="F242" t="s">
        <v>553</v>
      </c>
      <c r="G242" t="s">
        <v>333</v>
      </c>
      <c r="H242" s="21">
        <f>VLOOKUP(G242,lists!Z:AA,2,FALSE)</f>
        <v>7</v>
      </c>
      <c r="I242">
        <v>6</v>
      </c>
      <c r="J242" t="s">
        <v>32</v>
      </c>
      <c r="M242" t="s">
        <v>377</v>
      </c>
      <c r="N242" t="s">
        <v>862</v>
      </c>
      <c r="O242" t="s">
        <v>34</v>
      </c>
      <c r="P242"/>
      <c r="Q242" t="s">
        <v>870</v>
      </c>
      <c r="U242" s="3" t="str">
        <f t="shared" si="22"/>
        <v>Other</v>
      </c>
      <c r="V242" s="3" t="str">
        <f t="shared" si="20"/>
        <v>A</v>
      </c>
      <c r="W242" t="b">
        <f>VLOOKUP(J242,lists!$B$2:$C$3,2,FALSE)</f>
        <v>1</v>
      </c>
      <c r="X242" t="b">
        <f>VLOOKUP(U242,lists!$B:$C,2,FALSE)</f>
        <v>1</v>
      </c>
      <c r="Y242" t="b">
        <f>IF(AND(H242&gt;=FLAT!$L$1,'Raw - F'!H242&lt;=FLAT!$L$2),TRUE,FALSE)</f>
        <v>1</v>
      </c>
      <c r="Z242" t="b">
        <f>VLOOKUP(V242,lists!$B$7:$C$8,2,FALSE)</f>
        <v>1</v>
      </c>
      <c r="AA242" t="b">
        <f>VLOOKUP(IF(K242="","Open",SUBSTITUTE(K242,"/Nov","")),lists!$B$27:$D$29,2,FALSE)</f>
        <v>1</v>
      </c>
      <c r="AB242" t="b">
        <f>VLOOKUP(I242,lists!B:C,2,FALSE)</f>
        <v>1</v>
      </c>
      <c r="AC242" t="b">
        <f>VLOOKUP(E242,lists!$B$23:$D$25,2,FALSE)</f>
        <v>1</v>
      </c>
      <c r="AD242">
        <f t="shared" si="24"/>
        <v>1</v>
      </c>
      <c r="AP242" s="32">
        <v>43994</v>
      </c>
      <c r="AQ242" s="32" t="s">
        <v>209</v>
      </c>
      <c r="AR242" s="32" t="s">
        <v>54</v>
      </c>
      <c r="AS242" s="32" t="s">
        <v>30</v>
      </c>
      <c r="AT242" s="32" t="s">
        <v>37</v>
      </c>
      <c r="AU242" s="32">
        <v>6</v>
      </c>
      <c r="AV242" s="32">
        <v>4</v>
      </c>
      <c r="AW242" s="32" t="s">
        <v>32</v>
      </c>
      <c r="BA242" s="32" t="s">
        <v>33</v>
      </c>
      <c r="BB242" s="32" t="s">
        <v>34</v>
      </c>
      <c r="BC242" s="32">
        <v>59</v>
      </c>
      <c r="BD242" s="32">
        <v>78</v>
      </c>
      <c r="BG242" s="32" t="s">
        <v>81</v>
      </c>
      <c r="BH242" s="32" t="s">
        <v>34</v>
      </c>
      <c r="BI242" s="32" t="s">
        <v>294</v>
      </c>
    </row>
    <row r="243" spans="1:61" x14ac:dyDescent="0.35">
      <c r="A243" s="4">
        <f t="shared" si="23"/>
        <v>243</v>
      </c>
      <c r="B243" s="4">
        <f t="shared" si="21"/>
        <v>242</v>
      </c>
      <c r="C243" s="12">
        <v>44054</v>
      </c>
      <c r="D243" t="s">
        <v>149</v>
      </c>
      <c r="E243" s="5" t="s">
        <v>54</v>
      </c>
      <c r="F243" t="s">
        <v>554</v>
      </c>
      <c r="G243" t="s">
        <v>331</v>
      </c>
      <c r="H243" s="21">
        <f>VLOOKUP(G243,lists!Z:AA,2,FALSE)</f>
        <v>9</v>
      </c>
      <c r="I243">
        <v>5</v>
      </c>
      <c r="J243" t="s">
        <v>32</v>
      </c>
      <c r="N243" t="s">
        <v>864</v>
      </c>
      <c r="O243" t="s">
        <v>34</v>
      </c>
      <c r="P243"/>
      <c r="Q243" t="s">
        <v>303</v>
      </c>
      <c r="U243" s="3" t="str">
        <f t="shared" si="22"/>
        <v>Other</v>
      </c>
      <c r="V243" s="3" t="str">
        <f t="shared" si="20"/>
        <v>A</v>
      </c>
      <c r="W243" t="b">
        <f>VLOOKUP(J243,lists!$B$2:$C$3,2,FALSE)</f>
        <v>1</v>
      </c>
      <c r="X243" t="b">
        <f>VLOOKUP(U243,lists!$B:$C,2,FALSE)</f>
        <v>1</v>
      </c>
      <c r="Y243" t="b">
        <f>IF(AND(H243&gt;=FLAT!$L$1,'Raw - F'!H243&lt;=FLAT!$L$2),TRUE,FALSE)</f>
        <v>1</v>
      </c>
      <c r="Z243" t="b">
        <f>VLOOKUP(V243,lists!$B$7:$C$8,2,FALSE)</f>
        <v>1</v>
      </c>
      <c r="AA243" t="b">
        <f>VLOOKUP(IF(K243="","Open",SUBSTITUTE(K243,"/Nov","")),lists!$B$27:$D$29,2,FALSE)</f>
        <v>1</v>
      </c>
      <c r="AB243" t="b">
        <f>VLOOKUP(I243,lists!B:C,2,FALSE)</f>
        <v>1</v>
      </c>
      <c r="AC243" t="b">
        <f>VLOOKUP(E243,lists!$B$23:$D$25,2,FALSE)</f>
        <v>1</v>
      </c>
      <c r="AD243">
        <f t="shared" si="24"/>
        <v>1</v>
      </c>
      <c r="AP243" s="32">
        <v>43994</v>
      </c>
      <c r="AQ243" s="32" t="s">
        <v>209</v>
      </c>
      <c r="AR243" s="32" t="s">
        <v>54</v>
      </c>
      <c r="AS243" s="32" t="s">
        <v>44</v>
      </c>
      <c r="AT243" s="32" t="s">
        <v>39</v>
      </c>
      <c r="AU243" s="32">
        <v>5</v>
      </c>
      <c r="AV243" s="32">
        <v>5</v>
      </c>
      <c r="AW243" s="32" t="s">
        <v>40</v>
      </c>
      <c r="AX243" s="32" t="s">
        <v>41</v>
      </c>
      <c r="BA243" s="32" t="s">
        <v>46</v>
      </c>
      <c r="BB243" s="32" t="s">
        <v>34</v>
      </c>
      <c r="BC243" s="32">
        <v>0</v>
      </c>
      <c r="BD243" s="32">
        <v>0</v>
      </c>
      <c r="BG243" s="32" t="s">
        <v>81</v>
      </c>
      <c r="BH243" s="32" t="s">
        <v>34</v>
      </c>
      <c r="BI243" s="32" t="s">
        <v>91</v>
      </c>
    </row>
    <row r="244" spans="1:61" x14ac:dyDescent="0.35">
      <c r="A244" s="4">
        <f t="shared" si="23"/>
        <v>244</v>
      </c>
      <c r="B244" s="4">
        <f t="shared" si="21"/>
        <v>243</v>
      </c>
      <c r="C244" s="12">
        <v>44054</v>
      </c>
      <c r="D244" t="s">
        <v>149</v>
      </c>
      <c r="E244" s="5" t="s">
        <v>54</v>
      </c>
      <c r="F244" t="s">
        <v>555</v>
      </c>
      <c r="G244" t="s">
        <v>333</v>
      </c>
      <c r="H244" s="21">
        <f>VLOOKUP(G244,lists!Z:AA,2,FALSE)</f>
        <v>7</v>
      </c>
      <c r="I244">
        <v>6</v>
      </c>
      <c r="J244" t="s">
        <v>40</v>
      </c>
      <c r="N244" t="s">
        <v>862</v>
      </c>
      <c r="O244" t="s">
        <v>34</v>
      </c>
      <c r="P244"/>
      <c r="Q244" t="s">
        <v>871</v>
      </c>
      <c r="U244" s="3" t="str">
        <f t="shared" si="22"/>
        <v>Other</v>
      </c>
      <c r="V244" s="3" t="str">
        <f t="shared" si="20"/>
        <v>A</v>
      </c>
      <c r="W244" t="b">
        <f>VLOOKUP(J244,lists!$B$2:$C$3,2,FALSE)</f>
        <v>1</v>
      </c>
      <c r="X244" t="b">
        <f>VLOOKUP(U244,lists!$B:$C,2,FALSE)</f>
        <v>1</v>
      </c>
      <c r="Y244" t="b">
        <f>IF(AND(H244&gt;=FLAT!$L$1,'Raw - F'!H244&lt;=FLAT!$L$2),TRUE,FALSE)</f>
        <v>1</v>
      </c>
      <c r="Z244" t="b">
        <f>VLOOKUP(V244,lists!$B$7:$C$8,2,FALSE)</f>
        <v>1</v>
      </c>
      <c r="AA244" t="b">
        <f>VLOOKUP(IF(K244="","Open",SUBSTITUTE(K244,"/Nov","")),lists!$B$27:$D$29,2,FALSE)</f>
        <v>1</v>
      </c>
      <c r="AB244" t="b">
        <f>VLOOKUP(I244,lists!B:C,2,FALSE)</f>
        <v>1</v>
      </c>
      <c r="AC244" t="b">
        <f>VLOOKUP(E244,lists!$B$23:$D$25,2,FALSE)</f>
        <v>1</v>
      </c>
      <c r="AD244">
        <f t="shared" si="24"/>
        <v>1</v>
      </c>
      <c r="AP244" s="32">
        <v>43994</v>
      </c>
      <c r="AQ244" s="32" t="s">
        <v>209</v>
      </c>
      <c r="AR244" s="32" t="s">
        <v>54</v>
      </c>
      <c r="AS244" s="32" t="s">
        <v>49</v>
      </c>
      <c r="AT244" s="32" t="s">
        <v>39</v>
      </c>
      <c r="AU244" s="32">
        <v>5</v>
      </c>
      <c r="AV244" s="32">
        <v>5</v>
      </c>
      <c r="AW244" s="32" t="s">
        <v>40</v>
      </c>
      <c r="AX244" s="32" t="s">
        <v>50</v>
      </c>
      <c r="BA244" s="32" t="s">
        <v>42</v>
      </c>
      <c r="BB244" s="32" t="s">
        <v>34</v>
      </c>
      <c r="BC244" s="32">
        <v>0</v>
      </c>
      <c r="BD244" s="32">
        <v>0</v>
      </c>
      <c r="BG244" s="32" t="s">
        <v>42</v>
      </c>
      <c r="BH244" s="32" t="s">
        <v>34</v>
      </c>
      <c r="BI244" s="32" t="s">
        <v>91</v>
      </c>
    </row>
    <row r="245" spans="1:61" x14ac:dyDescent="0.35">
      <c r="A245" s="4">
        <f t="shared" si="23"/>
        <v>245</v>
      </c>
      <c r="B245" s="4">
        <f t="shared" si="21"/>
        <v>244</v>
      </c>
      <c r="C245" s="12">
        <v>44054</v>
      </c>
      <c r="D245" t="s">
        <v>149</v>
      </c>
      <c r="E245" s="5" t="s">
        <v>54</v>
      </c>
      <c r="F245" t="s">
        <v>556</v>
      </c>
      <c r="G245" t="s">
        <v>67</v>
      </c>
      <c r="H245" s="21">
        <f>VLOOKUP(G245,lists!Z:AA,2,FALSE)</f>
        <v>12</v>
      </c>
      <c r="I245">
        <v>4</v>
      </c>
      <c r="J245" t="s">
        <v>32</v>
      </c>
      <c r="N245" t="s">
        <v>862</v>
      </c>
      <c r="O245" t="s">
        <v>34</v>
      </c>
      <c r="P245"/>
      <c r="Q245" t="s">
        <v>293</v>
      </c>
      <c r="U245" s="3" t="str">
        <f t="shared" si="22"/>
        <v>Other</v>
      </c>
      <c r="V245" s="3" t="str">
        <f t="shared" si="20"/>
        <v>A</v>
      </c>
      <c r="W245" t="b">
        <f>VLOOKUP(J245,lists!$B$2:$C$3,2,FALSE)</f>
        <v>1</v>
      </c>
      <c r="X245" t="b">
        <f>VLOOKUP(U245,lists!$B:$C,2,FALSE)</f>
        <v>1</v>
      </c>
      <c r="Y245" t="b">
        <f>IF(AND(H245&gt;=FLAT!$L$1,'Raw - F'!H245&lt;=FLAT!$L$2),TRUE,FALSE)</f>
        <v>1</v>
      </c>
      <c r="Z245" t="b">
        <f>VLOOKUP(V245,lists!$B$7:$C$8,2,FALSE)</f>
        <v>1</v>
      </c>
      <c r="AA245" t="b">
        <f>VLOOKUP(IF(K245="","Open",SUBSTITUTE(K245,"/Nov","")),lists!$B$27:$D$29,2,FALSE)</f>
        <v>1</v>
      </c>
      <c r="AB245" t="b">
        <f>VLOOKUP(I245,lists!B:C,2,FALSE)</f>
        <v>1</v>
      </c>
      <c r="AC245" t="b">
        <f>VLOOKUP(E245,lists!$B$23:$D$25,2,FALSE)</f>
        <v>1</v>
      </c>
      <c r="AD245">
        <f t="shared" si="24"/>
        <v>1</v>
      </c>
      <c r="AP245" s="32">
        <v>43994</v>
      </c>
      <c r="AQ245" s="32" t="s">
        <v>209</v>
      </c>
      <c r="AR245" s="32" t="s">
        <v>54</v>
      </c>
      <c r="AS245" s="32" t="s">
        <v>223</v>
      </c>
      <c r="AT245" s="32" t="s">
        <v>37</v>
      </c>
      <c r="AU245" s="32">
        <v>6</v>
      </c>
      <c r="AV245" s="32">
        <v>5</v>
      </c>
      <c r="AW245" s="32" t="s">
        <v>40</v>
      </c>
      <c r="AX245" s="32" t="s">
        <v>41</v>
      </c>
      <c r="BA245" s="32" t="s">
        <v>42</v>
      </c>
      <c r="BB245" s="32" t="s">
        <v>34</v>
      </c>
      <c r="BC245" s="32">
        <v>0</v>
      </c>
      <c r="BD245" s="32">
        <v>0</v>
      </c>
      <c r="BG245" s="32" t="s">
        <v>42</v>
      </c>
      <c r="BH245" s="32" t="s">
        <v>34</v>
      </c>
      <c r="BI245" s="32" t="s">
        <v>91</v>
      </c>
    </row>
    <row r="246" spans="1:61" x14ac:dyDescent="0.35">
      <c r="A246" s="4">
        <f t="shared" si="23"/>
        <v>246</v>
      </c>
      <c r="B246" s="4">
        <f t="shared" si="21"/>
        <v>245</v>
      </c>
      <c r="C246" s="12">
        <v>44054</v>
      </c>
      <c r="D246" t="s">
        <v>149</v>
      </c>
      <c r="E246" s="5" t="s">
        <v>54</v>
      </c>
      <c r="F246" t="s">
        <v>557</v>
      </c>
      <c r="G246" t="s">
        <v>327</v>
      </c>
      <c r="H246" s="21">
        <f>VLOOKUP(G246,lists!Z:AA,2,FALSE)</f>
        <v>5</v>
      </c>
      <c r="I246">
        <v>5</v>
      </c>
      <c r="J246" t="s">
        <v>40</v>
      </c>
      <c r="K246" t="s">
        <v>50</v>
      </c>
      <c r="N246" t="s">
        <v>861</v>
      </c>
      <c r="O246" t="s">
        <v>34</v>
      </c>
      <c r="P246"/>
      <c r="Q246">
        <v>0</v>
      </c>
      <c r="U246" s="3" t="str">
        <f t="shared" si="22"/>
        <v>2YO</v>
      </c>
      <c r="V246" s="3" t="str">
        <f t="shared" si="20"/>
        <v>A</v>
      </c>
      <c r="W246" t="b">
        <f>VLOOKUP(J246,lists!$B$2:$C$3,2,FALSE)</f>
        <v>1</v>
      </c>
      <c r="X246" t="b">
        <f>VLOOKUP(U246,lists!$B:$C,2,FALSE)</f>
        <v>1</v>
      </c>
      <c r="Y246" t="b">
        <f>IF(AND(H246&gt;=FLAT!$L$1,'Raw - F'!H246&lt;=FLAT!$L$2),TRUE,FALSE)</f>
        <v>1</v>
      </c>
      <c r="Z246" t="b">
        <f>VLOOKUP(V246,lists!$B$7:$C$8,2,FALSE)</f>
        <v>1</v>
      </c>
      <c r="AA246" t="b">
        <f>VLOOKUP(IF(K246="","Open",SUBSTITUTE(K246,"/Nov","")),lists!$B$27:$D$29,2,FALSE)</f>
        <v>1</v>
      </c>
      <c r="AB246" t="b">
        <f>VLOOKUP(I246,lists!B:C,2,FALSE)</f>
        <v>1</v>
      </c>
      <c r="AC246" t="b">
        <f>VLOOKUP(E246,lists!$B$23:$D$25,2,FALSE)</f>
        <v>1</v>
      </c>
      <c r="AD246">
        <f t="shared" si="24"/>
        <v>1</v>
      </c>
      <c r="AP246" s="32">
        <v>43994</v>
      </c>
      <c r="AQ246" s="32" t="s">
        <v>209</v>
      </c>
      <c r="AR246" s="32" t="s">
        <v>54</v>
      </c>
      <c r="AS246" s="32" t="s">
        <v>30</v>
      </c>
      <c r="AT246" s="32" t="s">
        <v>39</v>
      </c>
      <c r="AU246" s="32">
        <v>5</v>
      </c>
      <c r="AV246" s="32">
        <v>6</v>
      </c>
      <c r="AW246" s="32" t="s">
        <v>32</v>
      </c>
      <c r="BA246" s="32" t="s">
        <v>33</v>
      </c>
      <c r="BB246" s="32" t="s">
        <v>34</v>
      </c>
      <c r="BC246" s="32">
        <v>46</v>
      </c>
      <c r="BD246" s="32">
        <v>58</v>
      </c>
      <c r="BG246" s="32" t="s">
        <v>81</v>
      </c>
      <c r="BH246" s="32" t="s">
        <v>34</v>
      </c>
      <c r="BI246" s="32" t="s">
        <v>312</v>
      </c>
    </row>
    <row r="247" spans="1:61" x14ac:dyDescent="0.35">
      <c r="A247" s="4">
        <f t="shared" si="23"/>
        <v>247</v>
      </c>
      <c r="B247" s="4">
        <f t="shared" si="21"/>
        <v>246</v>
      </c>
      <c r="C247" s="12">
        <v>44054</v>
      </c>
      <c r="D247" t="s">
        <v>149</v>
      </c>
      <c r="E247" s="5" t="s">
        <v>54</v>
      </c>
      <c r="F247" t="s">
        <v>558</v>
      </c>
      <c r="G247" t="s">
        <v>328</v>
      </c>
      <c r="H247" s="21">
        <f>VLOOKUP(G247,lists!Z:AA,2,FALSE)</f>
        <v>6</v>
      </c>
      <c r="I247">
        <v>5</v>
      </c>
      <c r="J247" t="s">
        <v>40</v>
      </c>
      <c r="K247" t="s">
        <v>50</v>
      </c>
      <c r="N247" t="s">
        <v>861</v>
      </c>
      <c r="O247" t="s">
        <v>34</v>
      </c>
      <c r="P247"/>
      <c r="Q247">
        <v>0</v>
      </c>
      <c r="U247" s="3" t="str">
        <f t="shared" si="22"/>
        <v>2YO</v>
      </c>
      <c r="V247" s="3" t="str">
        <f t="shared" si="20"/>
        <v>A</v>
      </c>
      <c r="W247" t="b">
        <f>VLOOKUP(J247,lists!$B$2:$C$3,2,FALSE)</f>
        <v>1</v>
      </c>
      <c r="X247" t="b">
        <f>VLOOKUP(U247,lists!$B:$C,2,FALSE)</f>
        <v>1</v>
      </c>
      <c r="Y247" t="b">
        <f>IF(AND(H247&gt;=FLAT!$L$1,'Raw - F'!H247&lt;=FLAT!$L$2),TRUE,FALSE)</f>
        <v>1</v>
      </c>
      <c r="Z247" t="b">
        <f>VLOOKUP(V247,lists!$B$7:$C$8,2,FALSE)</f>
        <v>1</v>
      </c>
      <c r="AA247" t="b">
        <f>VLOOKUP(IF(K247="","Open",SUBSTITUTE(K247,"/Nov","")),lists!$B$27:$D$29,2,FALSE)</f>
        <v>1</v>
      </c>
      <c r="AB247" t="b">
        <f>VLOOKUP(I247,lists!B:C,2,FALSE)</f>
        <v>1</v>
      </c>
      <c r="AC247" t="b">
        <f>VLOOKUP(E247,lists!$B$23:$D$25,2,FALSE)</f>
        <v>1</v>
      </c>
      <c r="AD247">
        <f t="shared" si="24"/>
        <v>1</v>
      </c>
      <c r="AP247" s="32">
        <v>43994</v>
      </c>
      <c r="AQ247" s="32" t="s">
        <v>209</v>
      </c>
      <c r="AR247" s="32" t="s">
        <v>54</v>
      </c>
      <c r="AS247" s="32" t="s">
        <v>30</v>
      </c>
      <c r="AT247" s="32" t="s">
        <v>51</v>
      </c>
      <c r="AU247" s="32">
        <v>7</v>
      </c>
      <c r="AV247" s="32">
        <v>6</v>
      </c>
      <c r="AW247" s="32" t="s">
        <v>32</v>
      </c>
      <c r="BA247" s="32" t="s">
        <v>43</v>
      </c>
      <c r="BB247" s="32" t="s">
        <v>34</v>
      </c>
      <c r="BC247" s="32">
        <v>46</v>
      </c>
      <c r="BD247" s="32">
        <v>65</v>
      </c>
      <c r="BG247" s="32" t="s">
        <v>43</v>
      </c>
      <c r="BH247" s="32" t="s">
        <v>34</v>
      </c>
      <c r="BI247" s="32" t="s">
        <v>297</v>
      </c>
    </row>
    <row r="248" spans="1:61" x14ac:dyDescent="0.35">
      <c r="A248" s="4">
        <f t="shared" si="23"/>
        <v>248</v>
      </c>
      <c r="B248" s="4">
        <f t="shared" si="21"/>
        <v>247</v>
      </c>
      <c r="C248" s="12">
        <v>44054</v>
      </c>
      <c r="D248" t="s">
        <v>149</v>
      </c>
      <c r="E248" s="5" t="s">
        <v>54</v>
      </c>
      <c r="F248" t="s">
        <v>351</v>
      </c>
      <c r="G248" t="s">
        <v>328</v>
      </c>
      <c r="H248" s="21">
        <f>VLOOKUP(G248,lists!Z:AA,2,FALSE)</f>
        <v>6</v>
      </c>
      <c r="I248">
        <v>6</v>
      </c>
      <c r="J248" t="s">
        <v>32</v>
      </c>
      <c r="N248" t="s">
        <v>864</v>
      </c>
      <c r="O248" t="s">
        <v>34</v>
      </c>
      <c r="P248"/>
      <c r="Q248" t="s">
        <v>870</v>
      </c>
      <c r="U248" s="3" t="str">
        <f t="shared" si="22"/>
        <v>Other</v>
      </c>
      <c r="V248" s="3" t="str">
        <f t="shared" si="20"/>
        <v>A</v>
      </c>
      <c r="W248" t="b">
        <f>VLOOKUP(J248,lists!$B$2:$C$3,2,FALSE)</f>
        <v>1</v>
      </c>
      <c r="X248" t="b">
        <f>VLOOKUP(U248,lists!$B:$C,2,FALSE)</f>
        <v>1</v>
      </c>
      <c r="Y248" t="b">
        <f>IF(AND(H248&gt;=FLAT!$L$1,'Raw - F'!H248&lt;=FLAT!$L$2),TRUE,FALSE)</f>
        <v>1</v>
      </c>
      <c r="Z248" t="b">
        <f>VLOOKUP(V248,lists!$B$7:$C$8,2,FALSE)</f>
        <v>1</v>
      </c>
      <c r="AA248" t="b">
        <f>VLOOKUP(IF(K248="","Open",SUBSTITUTE(K248,"/Nov","")),lists!$B$27:$D$29,2,FALSE)</f>
        <v>1</v>
      </c>
      <c r="AB248" t="b">
        <f>VLOOKUP(I248,lists!B:C,2,FALSE)</f>
        <v>1</v>
      </c>
      <c r="AC248" t="b">
        <f>VLOOKUP(E248,lists!$B$23:$D$25,2,FALSE)</f>
        <v>1</v>
      </c>
      <c r="AD248">
        <f t="shared" si="24"/>
        <v>1</v>
      </c>
      <c r="AP248" s="32">
        <v>43994</v>
      </c>
      <c r="AQ248" s="32" t="s">
        <v>209</v>
      </c>
      <c r="AR248" s="32" t="s">
        <v>54</v>
      </c>
      <c r="AS248" s="32" t="s">
        <v>30</v>
      </c>
      <c r="AT248" s="32" t="s">
        <v>45</v>
      </c>
      <c r="AU248" s="32">
        <v>10</v>
      </c>
      <c r="AV248" s="32">
        <v>6</v>
      </c>
      <c r="AW248" s="32" t="s">
        <v>32</v>
      </c>
      <c r="BA248" s="32" t="s">
        <v>33</v>
      </c>
      <c r="BB248" s="32" t="s">
        <v>34</v>
      </c>
      <c r="BC248" s="32">
        <v>46</v>
      </c>
      <c r="BD248" s="32">
        <v>58</v>
      </c>
      <c r="BG248" s="32" t="s">
        <v>81</v>
      </c>
      <c r="BH248" s="32" t="s">
        <v>34</v>
      </c>
      <c r="BI248" s="32" t="s">
        <v>312</v>
      </c>
    </row>
    <row r="249" spans="1:61" x14ac:dyDescent="0.35">
      <c r="A249" s="4">
        <f t="shared" si="23"/>
        <v>249</v>
      </c>
      <c r="B249" s="4">
        <f t="shared" si="21"/>
        <v>248</v>
      </c>
      <c r="C249" s="12">
        <v>44054</v>
      </c>
      <c r="D249" t="s">
        <v>149</v>
      </c>
      <c r="E249" s="5" t="s">
        <v>54</v>
      </c>
      <c r="F249" t="s">
        <v>351</v>
      </c>
      <c r="G249" t="s">
        <v>328</v>
      </c>
      <c r="H249" s="21">
        <f>VLOOKUP(G249,lists!Z:AA,2,FALSE)</f>
        <v>6</v>
      </c>
      <c r="I249">
        <v>6</v>
      </c>
      <c r="J249" t="s">
        <v>32</v>
      </c>
      <c r="N249" t="s">
        <v>861</v>
      </c>
      <c r="O249" t="s">
        <v>34</v>
      </c>
      <c r="P249"/>
      <c r="Q249" t="s">
        <v>321</v>
      </c>
      <c r="U249" s="3" t="str">
        <f t="shared" si="22"/>
        <v>2YO</v>
      </c>
      <c r="V249" s="3" t="str">
        <f t="shared" si="20"/>
        <v>A</v>
      </c>
      <c r="W249" t="b">
        <f>VLOOKUP(J249,lists!$B$2:$C$3,2,FALSE)</f>
        <v>1</v>
      </c>
      <c r="X249" t="b">
        <f>VLOOKUP(U249,lists!$B:$C,2,FALSE)</f>
        <v>1</v>
      </c>
      <c r="Y249" t="b">
        <f>IF(AND(H249&gt;=FLAT!$L$1,'Raw - F'!H249&lt;=FLAT!$L$2),TRUE,FALSE)</f>
        <v>1</v>
      </c>
      <c r="Z249" t="b">
        <f>VLOOKUP(V249,lists!$B$7:$C$8,2,FALSE)</f>
        <v>1</v>
      </c>
      <c r="AA249" t="b">
        <f>VLOOKUP(IF(K249="","Open",SUBSTITUTE(K249,"/Nov","")),lists!$B$27:$D$29,2,FALSE)</f>
        <v>1</v>
      </c>
      <c r="AB249" t="b">
        <f>VLOOKUP(I249,lists!B:C,2,FALSE)</f>
        <v>1</v>
      </c>
      <c r="AC249" t="b">
        <f>VLOOKUP(E249,lists!$B$23:$D$25,2,FALSE)</f>
        <v>1</v>
      </c>
      <c r="AD249">
        <f t="shared" si="24"/>
        <v>1</v>
      </c>
      <c r="AP249" s="32">
        <v>43994</v>
      </c>
      <c r="AQ249" s="32" t="s">
        <v>209</v>
      </c>
      <c r="AR249" s="32" t="s">
        <v>54</v>
      </c>
      <c r="AS249" s="32" t="s">
        <v>30</v>
      </c>
      <c r="AT249" s="32" t="s">
        <v>61</v>
      </c>
      <c r="AU249" s="32">
        <v>16</v>
      </c>
      <c r="AV249" s="32">
        <v>6</v>
      </c>
      <c r="AW249" s="32" t="s">
        <v>32</v>
      </c>
      <c r="BA249" s="32" t="s">
        <v>33</v>
      </c>
      <c r="BB249" s="32" t="s">
        <v>34</v>
      </c>
      <c r="BC249" s="32">
        <v>46</v>
      </c>
      <c r="BD249" s="32">
        <v>65</v>
      </c>
      <c r="BG249" s="32" t="s">
        <v>81</v>
      </c>
      <c r="BH249" s="32" t="s">
        <v>34</v>
      </c>
      <c r="BI249" s="32" t="s">
        <v>297</v>
      </c>
    </row>
    <row r="250" spans="1:61" x14ac:dyDescent="0.35">
      <c r="A250" s="4">
        <f t="shared" si="23"/>
        <v>250</v>
      </c>
      <c r="B250" s="4">
        <f t="shared" si="21"/>
        <v>249</v>
      </c>
      <c r="C250" s="12">
        <v>44055</v>
      </c>
      <c r="D250" t="s">
        <v>183</v>
      </c>
      <c r="E250" s="5" t="s">
        <v>29</v>
      </c>
      <c r="F250" t="s">
        <v>559</v>
      </c>
      <c r="G250" t="s">
        <v>333</v>
      </c>
      <c r="H250" s="21">
        <f>VLOOKUP(G250,lists!Z:AA,2,FALSE)</f>
        <v>7</v>
      </c>
      <c r="I250">
        <v>4</v>
      </c>
      <c r="J250" t="s">
        <v>32</v>
      </c>
      <c r="N250" t="s">
        <v>862</v>
      </c>
      <c r="O250" t="s">
        <v>34</v>
      </c>
      <c r="P250"/>
      <c r="Q250" t="s">
        <v>293</v>
      </c>
      <c r="U250" s="3" t="str">
        <f t="shared" si="22"/>
        <v>Other</v>
      </c>
      <c r="V250" s="3" t="str">
        <f t="shared" si="20"/>
        <v>A</v>
      </c>
      <c r="W250" t="b">
        <f>VLOOKUP(J250,lists!$B$2:$C$3,2,FALSE)</f>
        <v>1</v>
      </c>
      <c r="X250" t="b">
        <f>VLOOKUP(U250,lists!$B:$C,2,FALSE)</f>
        <v>1</v>
      </c>
      <c r="Y250" t="b">
        <f>IF(AND(H250&gt;=FLAT!$L$1,'Raw - F'!H250&lt;=FLAT!$L$2),TRUE,FALSE)</f>
        <v>1</v>
      </c>
      <c r="Z250" t="b">
        <f>VLOOKUP(V250,lists!$B$7:$C$8,2,FALSE)</f>
        <v>1</v>
      </c>
      <c r="AA250" t="b">
        <f>VLOOKUP(IF(K250="","Open",SUBSTITUTE(K250,"/Nov","")),lists!$B$27:$D$29,2,FALSE)</f>
        <v>1</v>
      </c>
      <c r="AB250" t="b">
        <f>VLOOKUP(I250,lists!B:C,2,FALSE)</f>
        <v>1</v>
      </c>
      <c r="AC250" t="b">
        <f>VLOOKUP(E250,lists!$B$23:$D$25,2,FALSE)</f>
        <v>1</v>
      </c>
      <c r="AD250">
        <f t="shared" si="24"/>
        <v>1</v>
      </c>
      <c r="AP250" s="32">
        <v>43995</v>
      </c>
      <c r="AQ250" s="32" t="s">
        <v>214</v>
      </c>
      <c r="AR250" s="32" t="s">
        <v>29</v>
      </c>
      <c r="AS250" s="32" t="s">
        <v>30</v>
      </c>
      <c r="AT250" s="32" t="s">
        <v>51</v>
      </c>
      <c r="AU250" s="32">
        <v>7</v>
      </c>
      <c r="AV250" s="32">
        <v>4</v>
      </c>
      <c r="AW250" s="32" t="s">
        <v>32</v>
      </c>
      <c r="BA250" s="32" t="s">
        <v>33</v>
      </c>
      <c r="BB250" s="32" t="s">
        <v>34</v>
      </c>
      <c r="BC250" s="32">
        <v>66</v>
      </c>
      <c r="BD250" s="32">
        <v>85</v>
      </c>
      <c r="BG250" s="32" t="s">
        <v>81</v>
      </c>
      <c r="BH250" s="32" t="s">
        <v>34</v>
      </c>
      <c r="BI250" s="32" t="s">
        <v>293</v>
      </c>
    </row>
    <row r="251" spans="1:61" x14ac:dyDescent="0.35">
      <c r="A251" s="4">
        <f t="shared" si="23"/>
        <v>251</v>
      </c>
      <c r="B251" s="4">
        <f t="shared" si="21"/>
        <v>250</v>
      </c>
      <c r="C251" s="12">
        <v>44055</v>
      </c>
      <c r="D251" t="s">
        <v>183</v>
      </c>
      <c r="E251" s="5" t="s">
        <v>29</v>
      </c>
      <c r="F251" t="s">
        <v>560</v>
      </c>
      <c r="G251" t="s">
        <v>330</v>
      </c>
      <c r="H251" s="21">
        <f>VLOOKUP(G251,lists!Z:AA,2,FALSE)</f>
        <v>10</v>
      </c>
      <c r="I251">
        <v>4</v>
      </c>
      <c r="J251" t="s">
        <v>32</v>
      </c>
      <c r="N251" t="s">
        <v>862</v>
      </c>
      <c r="O251" t="s">
        <v>34</v>
      </c>
      <c r="P251"/>
      <c r="Q251" t="s">
        <v>308</v>
      </c>
      <c r="U251" s="3" t="str">
        <f t="shared" si="22"/>
        <v>Other</v>
      </c>
      <c r="V251" s="3" t="str">
        <f t="shared" si="20"/>
        <v>A</v>
      </c>
      <c r="W251" t="b">
        <f>VLOOKUP(J251,lists!$B$2:$C$3,2,FALSE)</f>
        <v>1</v>
      </c>
      <c r="X251" t="b">
        <f>VLOOKUP(U251,lists!$B:$C,2,FALSE)</f>
        <v>1</v>
      </c>
      <c r="Y251" t="b">
        <f>IF(AND(H251&gt;=FLAT!$L$1,'Raw - F'!H251&lt;=FLAT!$L$2),TRUE,FALSE)</f>
        <v>1</v>
      </c>
      <c r="Z251" t="b">
        <f>VLOOKUP(V251,lists!$B$7:$C$8,2,FALSE)</f>
        <v>1</v>
      </c>
      <c r="AA251" t="b">
        <f>VLOOKUP(IF(K251="","Open",SUBSTITUTE(K251,"/Nov","")),lists!$B$27:$D$29,2,FALSE)</f>
        <v>1</v>
      </c>
      <c r="AB251" t="b">
        <f>VLOOKUP(I251,lists!B:C,2,FALSE)</f>
        <v>1</v>
      </c>
      <c r="AC251" t="b">
        <f>VLOOKUP(E251,lists!$B$23:$D$25,2,FALSE)</f>
        <v>1</v>
      </c>
      <c r="AD251">
        <f t="shared" si="24"/>
        <v>1</v>
      </c>
      <c r="AP251" s="32">
        <v>43995</v>
      </c>
      <c r="AQ251" s="32" t="s">
        <v>214</v>
      </c>
      <c r="AR251" s="32" t="s">
        <v>29</v>
      </c>
      <c r="AS251" s="32" t="s">
        <v>30</v>
      </c>
      <c r="AT251" s="32" t="s">
        <v>51</v>
      </c>
      <c r="AU251" s="32">
        <v>7</v>
      </c>
      <c r="AV251" s="32">
        <v>4</v>
      </c>
      <c r="AW251" s="32" t="s">
        <v>32</v>
      </c>
      <c r="BA251" s="32" t="s">
        <v>43</v>
      </c>
      <c r="BB251" s="32" t="s">
        <v>34</v>
      </c>
      <c r="BC251" s="32">
        <v>66</v>
      </c>
      <c r="BD251" s="32">
        <v>85</v>
      </c>
      <c r="BG251" s="32" t="s">
        <v>43</v>
      </c>
      <c r="BH251" s="32" t="s">
        <v>34</v>
      </c>
      <c r="BI251" s="32" t="s">
        <v>293</v>
      </c>
    </row>
    <row r="252" spans="1:61" x14ac:dyDescent="0.35">
      <c r="A252" s="4">
        <f t="shared" si="23"/>
        <v>252</v>
      </c>
      <c r="B252" s="4">
        <f t="shared" si="21"/>
        <v>251</v>
      </c>
      <c r="C252" s="12">
        <v>44055</v>
      </c>
      <c r="D252" t="s">
        <v>183</v>
      </c>
      <c r="E252" s="5" t="s">
        <v>29</v>
      </c>
      <c r="F252" t="s">
        <v>561</v>
      </c>
      <c r="G252" t="s">
        <v>327</v>
      </c>
      <c r="H252" s="21">
        <f>VLOOKUP(G252,lists!Z:AA,2,FALSE)</f>
        <v>5</v>
      </c>
      <c r="I252">
        <v>6</v>
      </c>
      <c r="J252" t="s">
        <v>40</v>
      </c>
      <c r="N252" t="s">
        <v>862</v>
      </c>
      <c r="O252" t="s">
        <v>34</v>
      </c>
      <c r="P252"/>
      <c r="Q252" t="s">
        <v>871</v>
      </c>
      <c r="U252" s="3" t="str">
        <f t="shared" si="22"/>
        <v>Other</v>
      </c>
      <c r="V252" s="3" t="str">
        <f t="shared" si="20"/>
        <v>A</v>
      </c>
      <c r="W252" t="b">
        <f>VLOOKUP(J252,lists!$B$2:$C$3,2,FALSE)</f>
        <v>1</v>
      </c>
      <c r="X252" t="b">
        <f>VLOOKUP(U252,lists!$B:$C,2,FALSE)</f>
        <v>1</v>
      </c>
      <c r="Y252" t="b">
        <f>IF(AND(H252&gt;=FLAT!$L$1,'Raw - F'!H252&lt;=FLAT!$L$2),TRUE,FALSE)</f>
        <v>1</v>
      </c>
      <c r="Z252" t="b">
        <f>VLOOKUP(V252,lists!$B$7:$C$8,2,FALSE)</f>
        <v>1</v>
      </c>
      <c r="AA252" t="b">
        <f>VLOOKUP(IF(K252="","Open",SUBSTITUTE(K252,"/Nov","")),lists!$B$27:$D$29,2,FALSE)</f>
        <v>1</v>
      </c>
      <c r="AB252" t="b">
        <f>VLOOKUP(I252,lists!B:C,2,FALSE)</f>
        <v>1</v>
      </c>
      <c r="AC252" t="b">
        <f>VLOOKUP(E252,lists!$B$23:$D$25,2,FALSE)</f>
        <v>1</v>
      </c>
      <c r="AD252">
        <f t="shared" si="24"/>
        <v>1</v>
      </c>
      <c r="AP252" s="32">
        <v>43995</v>
      </c>
      <c r="AQ252" s="32" t="s">
        <v>214</v>
      </c>
      <c r="AR252" s="32" t="s">
        <v>29</v>
      </c>
      <c r="AS252" s="32" t="s">
        <v>30</v>
      </c>
      <c r="AT252" s="32" t="s">
        <v>36</v>
      </c>
      <c r="AU252" s="32">
        <v>8</v>
      </c>
      <c r="AV252" s="32">
        <v>4</v>
      </c>
      <c r="AW252" s="32" t="s">
        <v>32</v>
      </c>
      <c r="BA252" s="32" t="s">
        <v>43</v>
      </c>
      <c r="BB252" s="32" t="s">
        <v>34</v>
      </c>
      <c r="BC252" s="32">
        <v>61</v>
      </c>
      <c r="BD252" s="32">
        <v>80</v>
      </c>
      <c r="BG252" s="32" t="s">
        <v>43</v>
      </c>
      <c r="BH252" s="32" t="s">
        <v>34</v>
      </c>
      <c r="BI252" s="32" t="s">
        <v>308</v>
      </c>
    </row>
    <row r="253" spans="1:61" x14ac:dyDescent="0.35">
      <c r="A253" s="4">
        <f t="shared" si="23"/>
        <v>253</v>
      </c>
      <c r="B253" s="4">
        <f t="shared" si="21"/>
        <v>252</v>
      </c>
      <c r="C253" s="12">
        <v>44055</v>
      </c>
      <c r="D253" t="s">
        <v>183</v>
      </c>
      <c r="E253" s="5" t="s">
        <v>29</v>
      </c>
      <c r="F253" t="s">
        <v>562</v>
      </c>
      <c r="G253" t="s">
        <v>333</v>
      </c>
      <c r="H253" s="21">
        <f>VLOOKUP(G253,lists!Z:AA,2,FALSE)</f>
        <v>7</v>
      </c>
      <c r="I253">
        <v>5</v>
      </c>
      <c r="J253" t="s">
        <v>40</v>
      </c>
      <c r="K253" t="s">
        <v>41</v>
      </c>
      <c r="N253" t="s">
        <v>861</v>
      </c>
      <c r="O253" t="s">
        <v>34</v>
      </c>
      <c r="P253"/>
      <c r="Q253">
        <v>0</v>
      </c>
      <c r="U253" s="3" t="str">
        <f t="shared" si="22"/>
        <v>2YO</v>
      </c>
      <c r="V253" s="3" t="str">
        <f t="shared" si="20"/>
        <v>A</v>
      </c>
      <c r="W253" t="b">
        <f>VLOOKUP(J253,lists!$B$2:$C$3,2,FALSE)</f>
        <v>1</v>
      </c>
      <c r="X253" t="b">
        <f>VLOOKUP(U253,lists!$B:$C,2,FALSE)</f>
        <v>1</v>
      </c>
      <c r="Y253" t="b">
        <f>IF(AND(H253&gt;=FLAT!$L$1,'Raw - F'!H253&lt;=FLAT!$L$2),TRUE,FALSE)</f>
        <v>1</v>
      </c>
      <c r="Z253" t="b">
        <f>VLOOKUP(V253,lists!$B$7:$C$8,2,FALSE)</f>
        <v>1</v>
      </c>
      <c r="AA253" t="b">
        <f>VLOOKUP(IF(K253="","Open",SUBSTITUTE(K253,"/Nov","")),lists!$B$27:$D$29,2,FALSE)</f>
        <v>1</v>
      </c>
      <c r="AB253" t="b">
        <f>VLOOKUP(I253,lists!B:C,2,FALSE)</f>
        <v>1</v>
      </c>
      <c r="AC253" t="b">
        <f>VLOOKUP(E253,lists!$B$23:$D$25,2,FALSE)</f>
        <v>1</v>
      </c>
      <c r="AD253">
        <f t="shared" si="24"/>
        <v>1</v>
      </c>
      <c r="AP253" s="32">
        <v>43995</v>
      </c>
      <c r="AQ253" s="32" t="s">
        <v>214</v>
      </c>
      <c r="AR253" s="32" t="s">
        <v>29</v>
      </c>
      <c r="AS253" s="32" t="s">
        <v>30</v>
      </c>
      <c r="AT253" s="32" t="s">
        <v>31</v>
      </c>
      <c r="AU253" s="32">
        <v>12</v>
      </c>
      <c r="AV253" s="32">
        <v>4</v>
      </c>
      <c r="AW253" s="32" t="s">
        <v>32</v>
      </c>
      <c r="BA253" s="32" t="s">
        <v>43</v>
      </c>
      <c r="BB253" s="32" t="s">
        <v>34</v>
      </c>
      <c r="BC253" s="32">
        <v>61</v>
      </c>
      <c r="BD253" s="32">
        <v>80</v>
      </c>
      <c r="BG253" s="32" t="s">
        <v>43</v>
      </c>
      <c r="BH253" s="32" t="s">
        <v>34</v>
      </c>
      <c r="BI253" s="32" t="s">
        <v>308</v>
      </c>
    </row>
    <row r="254" spans="1:61" x14ac:dyDescent="0.35">
      <c r="A254" s="4">
        <f t="shared" si="23"/>
        <v>254</v>
      </c>
      <c r="B254" s="4">
        <f t="shared" si="21"/>
        <v>253</v>
      </c>
      <c r="C254" s="12">
        <v>44055</v>
      </c>
      <c r="D254" t="s">
        <v>183</v>
      </c>
      <c r="E254" s="5" t="s">
        <v>29</v>
      </c>
      <c r="F254" t="s">
        <v>563</v>
      </c>
      <c r="G254" t="s">
        <v>67</v>
      </c>
      <c r="H254" s="21">
        <f>VLOOKUP(G254,lists!Z:AA,2,FALSE)</f>
        <v>12</v>
      </c>
      <c r="I254">
        <v>5</v>
      </c>
      <c r="J254" t="s">
        <v>32</v>
      </c>
      <c r="K254" t="s">
        <v>41</v>
      </c>
      <c r="N254" t="s">
        <v>862</v>
      </c>
      <c r="O254" t="s">
        <v>52</v>
      </c>
      <c r="P254"/>
      <c r="Q254" t="s">
        <v>303</v>
      </c>
      <c r="U254" s="3" t="str">
        <f t="shared" si="22"/>
        <v>Other</v>
      </c>
      <c r="V254" s="3" t="str">
        <f t="shared" si="20"/>
        <v>F</v>
      </c>
      <c r="W254" t="b">
        <f>VLOOKUP(J254,lists!$B$2:$C$3,2,FALSE)</f>
        <v>1</v>
      </c>
      <c r="X254" t="b">
        <f>VLOOKUP(U254,lists!$B:$C,2,FALSE)</f>
        <v>1</v>
      </c>
      <c r="Y254" t="b">
        <f>IF(AND(H254&gt;=FLAT!$L$1,'Raw - F'!H254&lt;=FLAT!$L$2),TRUE,FALSE)</f>
        <v>1</v>
      </c>
      <c r="Z254" t="b">
        <f>VLOOKUP(V254,lists!$B$7:$C$8,2,FALSE)</f>
        <v>1</v>
      </c>
      <c r="AA254" t="b">
        <f>VLOOKUP(IF(K254="","Open",SUBSTITUTE(K254,"/Nov","")),lists!$B$27:$D$29,2,FALSE)</f>
        <v>1</v>
      </c>
      <c r="AB254" t="b">
        <f>VLOOKUP(I254,lists!B:C,2,FALSE)</f>
        <v>1</v>
      </c>
      <c r="AC254" t="b">
        <f>VLOOKUP(E254,lists!$B$23:$D$25,2,FALSE)</f>
        <v>1</v>
      </c>
      <c r="AD254">
        <f t="shared" si="24"/>
        <v>1</v>
      </c>
      <c r="AP254" s="32">
        <v>43995</v>
      </c>
      <c r="AQ254" s="32" t="s">
        <v>214</v>
      </c>
      <c r="AR254" s="32" t="s">
        <v>29</v>
      </c>
      <c r="AS254" s="32" t="s">
        <v>225</v>
      </c>
      <c r="AT254" s="32" t="s">
        <v>39</v>
      </c>
      <c r="AU254" s="32">
        <v>5</v>
      </c>
      <c r="AV254" s="32">
        <v>5</v>
      </c>
      <c r="AW254" s="32" t="s">
        <v>40</v>
      </c>
      <c r="AX254" s="32" t="s">
        <v>50</v>
      </c>
      <c r="BA254" s="32" t="s">
        <v>42</v>
      </c>
      <c r="BB254" s="32" t="s">
        <v>34</v>
      </c>
      <c r="BC254" s="32">
        <v>0</v>
      </c>
      <c r="BD254" s="32">
        <v>0</v>
      </c>
      <c r="BG254" s="32" t="s">
        <v>42</v>
      </c>
      <c r="BH254" s="32" t="s">
        <v>34</v>
      </c>
      <c r="BI254" s="32" t="s">
        <v>91</v>
      </c>
    </row>
    <row r="255" spans="1:61" x14ac:dyDescent="0.35">
      <c r="A255" s="4">
        <f t="shared" si="23"/>
        <v>255</v>
      </c>
      <c r="B255" s="4">
        <f t="shared" si="21"/>
        <v>254</v>
      </c>
      <c r="C255" s="12">
        <v>44055</v>
      </c>
      <c r="D255" t="s">
        <v>183</v>
      </c>
      <c r="E255" s="5" t="s">
        <v>29</v>
      </c>
      <c r="F255" t="s">
        <v>564</v>
      </c>
      <c r="G255" t="s">
        <v>327</v>
      </c>
      <c r="H255" s="21">
        <f>VLOOKUP(G255,lists!Z:AA,2,FALSE)</f>
        <v>5</v>
      </c>
      <c r="I255">
        <v>4</v>
      </c>
      <c r="J255" t="s">
        <v>32</v>
      </c>
      <c r="N255" t="s">
        <v>862</v>
      </c>
      <c r="O255" t="s">
        <v>34</v>
      </c>
      <c r="P255"/>
      <c r="Q255" t="s">
        <v>308</v>
      </c>
      <c r="U255" s="3" t="str">
        <f t="shared" si="22"/>
        <v>Other</v>
      </c>
      <c r="V255" s="3" t="str">
        <f t="shared" si="20"/>
        <v>A</v>
      </c>
      <c r="W255" t="b">
        <f>VLOOKUP(J255,lists!$B$2:$C$3,2,FALSE)</f>
        <v>1</v>
      </c>
      <c r="X255" t="b">
        <f>VLOOKUP(U255,lists!$B:$C,2,FALSE)</f>
        <v>1</v>
      </c>
      <c r="Y255" t="b">
        <f>IF(AND(H255&gt;=FLAT!$L$1,'Raw - F'!H255&lt;=FLAT!$L$2),TRUE,FALSE)</f>
        <v>1</v>
      </c>
      <c r="Z255" t="b">
        <f>VLOOKUP(V255,lists!$B$7:$C$8,2,FALSE)</f>
        <v>1</v>
      </c>
      <c r="AA255" t="b">
        <f>VLOOKUP(IF(K255="","Open",SUBSTITUTE(K255,"/Nov","")),lists!$B$27:$D$29,2,FALSE)</f>
        <v>1</v>
      </c>
      <c r="AB255" t="b">
        <f>VLOOKUP(I255,lists!B:C,2,FALSE)</f>
        <v>1</v>
      </c>
      <c r="AC255" t="b">
        <f>VLOOKUP(E255,lists!$B$23:$D$25,2,FALSE)</f>
        <v>1</v>
      </c>
      <c r="AD255">
        <f t="shared" si="24"/>
        <v>1</v>
      </c>
      <c r="AP255" s="32">
        <v>43995</v>
      </c>
      <c r="AQ255" s="32" t="s">
        <v>214</v>
      </c>
      <c r="AR255" s="32" t="s">
        <v>29</v>
      </c>
      <c r="AS255" s="32" t="s">
        <v>225</v>
      </c>
      <c r="AT255" s="32" t="s">
        <v>37</v>
      </c>
      <c r="AU255" s="32">
        <v>6</v>
      </c>
      <c r="AV255" s="32">
        <v>5</v>
      </c>
      <c r="AW255" s="32" t="s">
        <v>40</v>
      </c>
      <c r="AX255" s="32" t="s">
        <v>50</v>
      </c>
      <c r="BA255" s="32" t="s">
        <v>42</v>
      </c>
      <c r="BB255" s="32" t="s">
        <v>52</v>
      </c>
      <c r="BC255" s="32">
        <v>0</v>
      </c>
      <c r="BD255" s="32">
        <v>0</v>
      </c>
      <c r="BG255" s="32" t="s">
        <v>42</v>
      </c>
      <c r="BH255" s="32" t="s">
        <v>52</v>
      </c>
      <c r="BI255" s="32" t="s">
        <v>91</v>
      </c>
    </row>
    <row r="256" spans="1:61" x14ac:dyDescent="0.35">
      <c r="A256" s="4">
        <f t="shared" si="23"/>
        <v>256</v>
      </c>
      <c r="B256" s="4">
        <f t="shared" si="21"/>
        <v>255</v>
      </c>
      <c r="C256" s="12">
        <v>44055</v>
      </c>
      <c r="D256" t="s">
        <v>183</v>
      </c>
      <c r="E256" s="5" t="s">
        <v>29</v>
      </c>
      <c r="F256" t="s">
        <v>565</v>
      </c>
      <c r="G256" t="s">
        <v>327</v>
      </c>
      <c r="H256" s="21">
        <f>VLOOKUP(G256,lists!Z:AA,2,FALSE)</f>
        <v>5</v>
      </c>
      <c r="I256">
        <v>5</v>
      </c>
      <c r="J256" t="s">
        <v>40</v>
      </c>
      <c r="K256" t="s">
        <v>41</v>
      </c>
      <c r="L256" t="s">
        <v>60</v>
      </c>
      <c r="N256" t="s">
        <v>861</v>
      </c>
      <c r="O256" t="s">
        <v>34</v>
      </c>
      <c r="P256" s="36">
        <v>28000</v>
      </c>
      <c r="Q256">
        <v>0</v>
      </c>
      <c r="U256" s="3" t="str">
        <f t="shared" si="22"/>
        <v>2YO</v>
      </c>
      <c r="V256" s="3" t="str">
        <f t="shared" si="20"/>
        <v>A</v>
      </c>
      <c r="W256" t="b">
        <f>VLOOKUP(J256,lists!$B$2:$C$3,2,FALSE)</f>
        <v>1</v>
      </c>
      <c r="X256" t="b">
        <f>VLOOKUP(U256,lists!$B:$C,2,FALSE)</f>
        <v>1</v>
      </c>
      <c r="Y256" t="b">
        <f>IF(AND(H256&gt;=FLAT!$L$1,'Raw - F'!H256&lt;=FLAT!$L$2),TRUE,FALSE)</f>
        <v>1</v>
      </c>
      <c r="Z256" t="b">
        <f>VLOOKUP(V256,lists!$B$7:$C$8,2,FALSE)</f>
        <v>1</v>
      </c>
      <c r="AA256" t="b">
        <f>VLOOKUP(IF(K256="","Open",SUBSTITUTE(K256,"/Nov","")),lists!$B$27:$D$29,2,FALSE)</f>
        <v>1</v>
      </c>
      <c r="AB256" t="b">
        <f>VLOOKUP(I256,lists!B:C,2,FALSE)</f>
        <v>1</v>
      </c>
      <c r="AC256" t="b">
        <f>VLOOKUP(E256,lists!$B$23:$D$25,2,FALSE)</f>
        <v>1</v>
      </c>
      <c r="AD256">
        <f t="shared" si="24"/>
        <v>1</v>
      </c>
      <c r="AP256" s="32">
        <v>43995</v>
      </c>
      <c r="AQ256" s="32" t="s">
        <v>214</v>
      </c>
      <c r="AR256" s="32" t="s">
        <v>29</v>
      </c>
      <c r="AS256" s="32" t="s">
        <v>49</v>
      </c>
      <c r="AT256" s="32" t="s">
        <v>51</v>
      </c>
      <c r="AU256" s="32">
        <v>7</v>
      </c>
      <c r="AV256" s="32">
        <v>5</v>
      </c>
      <c r="AW256" s="32" t="s">
        <v>40</v>
      </c>
      <c r="AX256" s="32" t="s">
        <v>50</v>
      </c>
      <c r="BA256" s="32" t="s">
        <v>42</v>
      </c>
      <c r="BB256" s="32" t="s">
        <v>34</v>
      </c>
      <c r="BC256" s="32">
        <v>0</v>
      </c>
      <c r="BD256" s="32">
        <v>0</v>
      </c>
      <c r="BG256" s="32" t="s">
        <v>42</v>
      </c>
      <c r="BH256" s="32" t="s">
        <v>34</v>
      </c>
      <c r="BI256" s="32" t="s">
        <v>91</v>
      </c>
    </row>
    <row r="257" spans="1:61" x14ac:dyDescent="0.35">
      <c r="A257" s="4">
        <f t="shared" si="23"/>
        <v>257</v>
      </c>
      <c r="B257" s="4">
        <f t="shared" si="21"/>
        <v>256</v>
      </c>
      <c r="C257" s="12">
        <v>44055</v>
      </c>
      <c r="D257" t="s">
        <v>183</v>
      </c>
      <c r="E257" s="5" t="s">
        <v>29</v>
      </c>
      <c r="F257" t="s">
        <v>351</v>
      </c>
      <c r="G257" t="s">
        <v>330</v>
      </c>
      <c r="H257" s="21">
        <f>VLOOKUP(G257,lists!Z:AA,2,FALSE)</f>
        <v>10</v>
      </c>
      <c r="I257">
        <v>6</v>
      </c>
      <c r="J257" t="s">
        <v>32</v>
      </c>
      <c r="N257" t="s">
        <v>862</v>
      </c>
      <c r="O257" t="s">
        <v>34</v>
      </c>
      <c r="P257"/>
      <c r="Q257" t="s">
        <v>297</v>
      </c>
      <c r="U257" s="3" t="str">
        <f t="shared" si="22"/>
        <v>Other</v>
      </c>
      <c r="V257" s="3" t="str">
        <f t="shared" ref="V257:V320" si="25">IF(O257="F",O257,"A")</f>
        <v>A</v>
      </c>
      <c r="W257" t="b">
        <f>VLOOKUP(J257,lists!$B$2:$C$3,2,FALSE)</f>
        <v>1</v>
      </c>
      <c r="X257" t="b">
        <f>VLOOKUP(U257,lists!$B:$C,2,FALSE)</f>
        <v>1</v>
      </c>
      <c r="Y257" t="b">
        <f>IF(AND(H257&gt;=FLAT!$L$1,'Raw - F'!H257&lt;=FLAT!$L$2),TRUE,FALSE)</f>
        <v>1</v>
      </c>
      <c r="Z257" t="b">
        <f>VLOOKUP(V257,lists!$B$7:$C$8,2,FALSE)</f>
        <v>1</v>
      </c>
      <c r="AA257" t="b">
        <f>VLOOKUP(IF(K257="","Open",SUBSTITUTE(K257,"/Nov","")),lists!$B$27:$D$29,2,FALSE)</f>
        <v>1</v>
      </c>
      <c r="AB257" t="b">
        <f>VLOOKUP(I257,lists!B:C,2,FALSE)</f>
        <v>1</v>
      </c>
      <c r="AC257" t="b">
        <f>VLOOKUP(E257,lists!$B$23:$D$25,2,FALSE)</f>
        <v>1</v>
      </c>
      <c r="AD257">
        <f t="shared" si="24"/>
        <v>1</v>
      </c>
      <c r="AP257" s="32">
        <v>43995</v>
      </c>
      <c r="AQ257" s="32" t="s">
        <v>214</v>
      </c>
      <c r="AR257" s="32" t="s">
        <v>29</v>
      </c>
      <c r="AS257" s="32" t="s">
        <v>30</v>
      </c>
      <c r="AT257" s="32" t="s">
        <v>36</v>
      </c>
      <c r="AU257" s="32">
        <v>8</v>
      </c>
      <c r="AV257" s="32">
        <v>5</v>
      </c>
      <c r="AW257" s="32" t="s">
        <v>32</v>
      </c>
      <c r="BA257" s="32" t="s">
        <v>43</v>
      </c>
      <c r="BB257" s="32" t="s">
        <v>34</v>
      </c>
      <c r="BC257" s="32">
        <v>56</v>
      </c>
      <c r="BD257" s="32">
        <v>75</v>
      </c>
      <c r="BG257" s="32" t="s">
        <v>43</v>
      </c>
      <c r="BH257" s="32" t="s">
        <v>34</v>
      </c>
      <c r="BI257" s="32" t="s">
        <v>296</v>
      </c>
    </row>
    <row r="258" spans="1:61" x14ac:dyDescent="0.35">
      <c r="A258" s="4">
        <f t="shared" si="23"/>
        <v>258</v>
      </c>
      <c r="B258" s="4">
        <f t="shared" ref="B258:B321" si="26">IF(AND(A257&lt;1,AD258=1),1,IF(AD258=1,A257,""))</f>
        <v>257</v>
      </c>
      <c r="C258" s="12">
        <v>44055</v>
      </c>
      <c r="D258" t="s">
        <v>47</v>
      </c>
      <c r="E258" s="5" t="s">
        <v>48</v>
      </c>
      <c r="F258" t="s">
        <v>566</v>
      </c>
      <c r="G258" t="s">
        <v>329</v>
      </c>
      <c r="H258" s="21">
        <f>VLOOKUP(G258,lists!Z:AA,2,FALSE)</f>
        <v>8</v>
      </c>
      <c r="I258">
        <v>5</v>
      </c>
      <c r="J258" t="s">
        <v>32</v>
      </c>
      <c r="N258" t="s">
        <v>863</v>
      </c>
      <c r="O258" t="s">
        <v>34</v>
      </c>
      <c r="P258"/>
      <c r="Q258" t="s">
        <v>303</v>
      </c>
      <c r="U258" s="3" t="str">
        <f t="shared" si="22"/>
        <v>3YO</v>
      </c>
      <c r="V258" s="3" t="str">
        <f t="shared" si="25"/>
        <v>A</v>
      </c>
      <c r="W258" t="b">
        <f>VLOOKUP(J258,lists!$B$2:$C$3,2,FALSE)</f>
        <v>1</v>
      </c>
      <c r="X258" t="b">
        <f>VLOOKUP(U258,lists!$B:$C,2,FALSE)</f>
        <v>1</v>
      </c>
      <c r="Y258" t="b">
        <f>IF(AND(H258&gt;=FLAT!$L$1,'Raw - F'!H258&lt;=FLAT!$L$2),TRUE,FALSE)</f>
        <v>1</v>
      </c>
      <c r="Z258" t="b">
        <f>VLOOKUP(V258,lists!$B$7:$C$8,2,FALSE)</f>
        <v>1</v>
      </c>
      <c r="AA258" t="b">
        <f>VLOOKUP(IF(K258="","Open",SUBSTITUTE(K258,"/Nov","")),lists!$B$27:$D$29,2,FALSE)</f>
        <v>1</v>
      </c>
      <c r="AB258" t="b">
        <f>VLOOKUP(I258,lists!B:C,2,FALSE)</f>
        <v>1</v>
      </c>
      <c r="AC258" t="b">
        <f>VLOOKUP(E258,lists!$B$23:$D$25,2,FALSE)</f>
        <v>1</v>
      </c>
      <c r="AD258">
        <f t="shared" si="24"/>
        <v>1</v>
      </c>
      <c r="AP258" s="32">
        <v>43995</v>
      </c>
      <c r="AQ258" s="32" t="s">
        <v>214</v>
      </c>
      <c r="AR258" s="32" t="s">
        <v>29</v>
      </c>
      <c r="AS258" s="32" t="s">
        <v>30</v>
      </c>
      <c r="AT258" s="32" t="s">
        <v>37</v>
      </c>
      <c r="AU258" s="32">
        <v>6</v>
      </c>
      <c r="AV258" s="32">
        <v>6</v>
      </c>
      <c r="AW258" s="32" t="s">
        <v>32</v>
      </c>
      <c r="BA258" s="32" t="s">
        <v>43</v>
      </c>
      <c r="BB258" s="32" t="s">
        <v>34</v>
      </c>
      <c r="BC258" s="32">
        <v>46</v>
      </c>
      <c r="BD258" s="32">
        <v>65</v>
      </c>
      <c r="BG258" s="32" t="s">
        <v>43</v>
      </c>
      <c r="BH258" s="32" t="s">
        <v>34</v>
      </c>
      <c r="BI258" s="32" t="s">
        <v>297</v>
      </c>
    </row>
    <row r="259" spans="1:61" x14ac:dyDescent="0.35">
      <c r="A259" s="4">
        <f t="shared" si="23"/>
        <v>259</v>
      </c>
      <c r="B259" s="4">
        <f t="shared" si="26"/>
        <v>258</v>
      </c>
      <c r="C259" s="12">
        <v>44055</v>
      </c>
      <c r="D259" t="s">
        <v>47</v>
      </c>
      <c r="E259" s="5" t="s">
        <v>48</v>
      </c>
      <c r="F259" t="s">
        <v>567</v>
      </c>
      <c r="G259" t="s">
        <v>328</v>
      </c>
      <c r="H259" s="21">
        <f>VLOOKUP(G259,lists!Z:AA,2,FALSE)</f>
        <v>6</v>
      </c>
      <c r="I259">
        <v>5</v>
      </c>
      <c r="J259" t="s">
        <v>32</v>
      </c>
      <c r="N259" t="s">
        <v>861</v>
      </c>
      <c r="O259" t="s">
        <v>34</v>
      </c>
      <c r="P259"/>
      <c r="Q259" t="s">
        <v>296</v>
      </c>
      <c r="U259" s="3" t="str">
        <f t="shared" ref="U259:U322" si="27">IF(OR(N259="2yO",N259="3yO"),N259,"Other")</f>
        <v>2YO</v>
      </c>
      <c r="V259" s="3" t="str">
        <f t="shared" si="25"/>
        <v>A</v>
      </c>
      <c r="W259" t="b">
        <f>VLOOKUP(J259,lists!$B$2:$C$3,2,FALSE)</f>
        <v>1</v>
      </c>
      <c r="X259" t="b">
        <f>VLOOKUP(U259,lists!$B:$C,2,FALSE)</f>
        <v>1</v>
      </c>
      <c r="Y259" t="b">
        <f>IF(AND(H259&gt;=FLAT!$L$1,'Raw - F'!H259&lt;=FLAT!$L$2),TRUE,FALSE)</f>
        <v>1</v>
      </c>
      <c r="Z259" t="b">
        <f>VLOOKUP(V259,lists!$B$7:$C$8,2,FALSE)</f>
        <v>1</v>
      </c>
      <c r="AA259" t="b">
        <f>VLOOKUP(IF(K259="","Open",SUBSTITUTE(K259,"/Nov","")),lists!$B$27:$D$29,2,FALSE)</f>
        <v>1</v>
      </c>
      <c r="AB259" t="b">
        <f>VLOOKUP(I259,lists!B:C,2,FALSE)</f>
        <v>1</v>
      </c>
      <c r="AC259" t="b">
        <f>VLOOKUP(E259,lists!$B$23:$D$25,2,FALSE)</f>
        <v>1</v>
      </c>
      <c r="AD259">
        <f t="shared" si="24"/>
        <v>1</v>
      </c>
      <c r="AP259" s="32">
        <v>43995</v>
      </c>
      <c r="AQ259" s="32" t="s">
        <v>215</v>
      </c>
      <c r="AR259" s="32" t="s">
        <v>54</v>
      </c>
      <c r="AS259" s="32" t="s">
        <v>30</v>
      </c>
      <c r="AT259" s="32" t="s">
        <v>37</v>
      </c>
      <c r="AU259" s="32">
        <v>6</v>
      </c>
      <c r="AV259" s="32">
        <v>4</v>
      </c>
      <c r="AW259" s="32" t="s">
        <v>32</v>
      </c>
      <c r="BA259" s="32" t="s">
        <v>43</v>
      </c>
      <c r="BB259" s="32" t="s">
        <v>34</v>
      </c>
      <c r="BC259" s="32">
        <v>66</v>
      </c>
      <c r="BD259" s="32">
        <v>85</v>
      </c>
      <c r="BG259" s="32" t="s">
        <v>43</v>
      </c>
      <c r="BH259" s="32" t="s">
        <v>34</v>
      </c>
      <c r="BI259" s="32" t="s">
        <v>293</v>
      </c>
    </row>
    <row r="260" spans="1:61" x14ac:dyDescent="0.35">
      <c r="A260" s="4">
        <f t="shared" si="23"/>
        <v>260</v>
      </c>
      <c r="B260" s="4">
        <f t="shared" si="26"/>
        <v>259</v>
      </c>
      <c r="C260" s="12">
        <v>44055</v>
      </c>
      <c r="D260" t="s">
        <v>47</v>
      </c>
      <c r="E260" s="5" t="s">
        <v>48</v>
      </c>
      <c r="F260" t="s">
        <v>568</v>
      </c>
      <c r="G260" t="s">
        <v>333</v>
      </c>
      <c r="H260" s="21">
        <f>VLOOKUP(G260,lists!Z:AA,2,FALSE)</f>
        <v>7</v>
      </c>
      <c r="I260">
        <v>3</v>
      </c>
      <c r="J260" t="s">
        <v>32</v>
      </c>
      <c r="N260" t="s">
        <v>863</v>
      </c>
      <c r="O260" t="s">
        <v>34</v>
      </c>
      <c r="P260"/>
      <c r="Q260" t="s">
        <v>304</v>
      </c>
      <c r="U260" s="3" t="str">
        <f t="shared" si="27"/>
        <v>3YO</v>
      </c>
      <c r="V260" s="3" t="str">
        <f t="shared" si="25"/>
        <v>A</v>
      </c>
      <c r="W260" t="b">
        <f>VLOOKUP(J260,lists!$B$2:$C$3,2,FALSE)</f>
        <v>1</v>
      </c>
      <c r="X260" t="b">
        <f>VLOOKUP(U260,lists!$B:$C,2,FALSE)</f>
        <v>1</v>
      </c>
      <c r="Y260" t="b">
        <f>IF(AND(H260&gt;=FLAT!$L$1,'Raw - F'!H260&lt;=FLAT!$L$2),TRUE,FALSE)</f>
        <v>1</v>
      </c>
      <c r="Z260" t="b">
        <f>VLOOKUP(V260,lists!$B$7:$C$8,2,FALSE)</f>
        <v>1</v>
      </c>
      <c r="AA260" t="b">
        <f>VLOOKUP(IF(K260="","Open",SUBSTITUTE(K260,"/Nov","")),lists!$B$27:$D$29,2,FALSE)</f>
        <v>1</v>
      </c>
      <c r="AB260" t="b">
        <f>VLOOKUP(I260,lists!B:C,2,FALSE)</f>
        <v>1</v>
      </c>
      <c r="AC260" t="b">
        <f>VLOOKUP(E260,lists!$B$23:$D$25,2,FALSE)</f>
        <v>1</v>
      </c>
      <c r="AD260">
        <f t="shared" si="24"/>
        <v>1</v>
      </c>
      <c r="AP260" s="32">
        <v>43995</v>
      </c>
      <c r="AQ260" s="32" t="s">
        <v>215</v>
      </c>
      <c r="AR260" s="32" t="s">
        <v>54</v>
      </c>
      <c r="AS260" s="32" t="s">
        <v>49</v>
      </c>
      <c r="AT260" s="32" t="s">
        <v>37</v>
      </c>
      <c r="AU260" s="32">
        <v>6</v>
      </c>
      <c r="AV260" s="32">
        <v>5</v>
      </c>
      <c r="AW260" s="32" t="s">
        <v>40</v>
      </c>
      <c r="AX260" s="32" t="s">
        <v>50</v>
      </c>
      <c r="BA260" s="32" t="s">
        <v>46</v>
      </c>
      <c r="BB260" s="32" t="s">
        <v>52</v>
      </c>
      <c r="BC260" s="32">
        <v>0</v>
      </c>
      <c r="BD260" s="32">
        <v>0</v>
      </c>
      <c r="BG260" s="32" t="s">
        <v>81</v>
      </c>
      <c r="BH260" s="32" t="s">
        <v>52</v>
      </c>
      <c r="BI260" s="32" t="s">
        <v>91</v>
      </c>
    </row>
    <row r="261" spans="1:61" x14ac:dyDescent="0.35">
      <c r="A261" s="4">
        <f t="shared" si="23"/>
        <v>261</v>
      </c>
      <c r="B261" s="4">
        <f t="shared" si="26"/>
        <v>260</v>
      </c>
      <c r="C261" s="12">
        <v>44055</v>
      </c>
      <c r="D261" t="s">
        <v>47</v>
      </c>
      <c r="E261" s="5" t="s">
        <v>48</v>
      </c>
      <c r="F261" t="s">
        <v>569</v>
      </c>
      <c r="G261" t="s">
        <v>67</v>
      </c>
      <c r="H261" s="21">
        <f>VLOOKUP(G261,lists!Z:AA,2,FALSE)</f>
        <v>12</v>
      </c>
      <c r="I261">
        <v>6</v>
      </c>
      <c r="J261" t="s">
        <v>32</v>
      </c>
      <c r="M261" t="s">
        <v>377</v>
      </c>
      <c r="N261" t="s">
        <v>864</v>
      </c>
      <c r="O261" t="s">
        <v>34</v>
      </c>
      <c r="P261"/>
      <c r="Q261" t="s">
        <v>321</v>
      </c>
      <c r="U261" s="3" t="str">
        <f t="shared" si="27"/>
        <v>Other</v>
      </c>
      <c r="V261" s="3" t="str">
        <f t="shared" si="25"/>
        <v>A</v>
      </c>
      <c r="W261" t="b">
        <f>VLOOKUP(J261,lists!$B$2:$C$3,2,FALSE)</f>
        <v>1</v>
      </c>
      <c r="X261" t="b">
        <f>VLOOKUP(U261,lists!$B:$C,2,FALSE)</f>
        <v>1</v>
      </c>
      <c r="Y261" t="b">
        <f>IF(AND(H261&gt;=FLAT!$L$1,'Raw - F'!H261&lt;=FLAT!$L$2),TRUE,FALSE)</f>
        <v>1</v>
      </c>
      <c r="Z261" t="b">
        <f>VLOOKUP(V261,lists!$B$7:$C$8,2,FALSE)</f>
        <v>1</v>
      </c>
      <c r="AA261" t="b">
        <f>VLOOKUP(IF(K261="","Open",SUBSTITUTE(K261,"/Nov","")),lists!$B$27:$D$29,2,FALSE)</f>
        <v>1</v>
      </c>
      <c r="AB261" t="b">
        <f>VLOOKUP(I261,lists!B:C,2,FALSE)</f>
        <v>1</v>
      </c>
      <c r="AC261" t="b">
        <f>VLOOKUP(E261,lists!$B$23:$D$25,2,FALSE)</f>
        <v>1</v>
      </c>
      <c r="AD261">
        <f t="shared" si="24"/>
        <v>1</v>
      </c>
      <c r="AP261" s="32">
        <v>43995</v>
      </c>
      <c r="AQ261" s="32" t="s">
        <v>215</v>
      </c>
      <c r="AR261" s="32" t="s">
        <v>54</v>
      </c>
      <c r="AS261" s="32" t="s">
        <v>223</v>
      </c>
      <c r="AT261" s="32" t="s">
        <v>37</v>
      </c>
      <c r="AU261" s="32">
        <v>6</v>
      </c>
      <c r="AV261" s="32">
        <v>5</v>
      </c>
      <c r="AW261" s="32" t="s">
        <v>40</v>
      </c>
      <c r="AX261" s="32" t="s">
        <v>41</v>
      </c>
      <c r="BA261" s="32" t="s">
        <v>42</v>
      </c>
      <c r="BB261" s="32" t="s">
        <v>52</v>
      </c>
      <c r="BC261" s="32">
        <v>0</v>
      </c>
      <c r="BD261" s="32">
        <v>0</v>
      </c>
      <c r="BG261" s="32" t="s">
        <v>42</v>
      </c>
      <c r="BH261" s="32" t="s">
        <v>52</v>
      </c>
      <c r="BI261" s="32" t="s">
        <v>91</v>
      </c>
    </row>
    <row r="262" spans="1:61" x14ac:dyDescent="0.35">
      <c r="A262" s="4">
        <f t="shared" si="23"/>
        <v>262</v>
      </c>
      <c r="B262" s="4">
        <f t="shared" si="26"/>
        <v>261</v>
      </c>
      <c r="C262" s="12">
        <v>44055</v>
      </c>
      <c r="D262" t="s">
        <v>47</v>
      </c>
      <c r="E262" s="5" t="s">
        <v>48</v>
      </c>
      <c r="F262" t="s">
        <v>570</v>
      </c>
      <c r="G262" t="s">
        <v>333</v>
      </c>
      <c r="H262" s="21">
        <f>VLOOKUP(G262,lists!Z:AA,2,FALSE)</f>
        <v>7</v>
      </c>
      <c r="I262">
        <v>6</v>
      </c>
      <c r="J262" t="s">
        <v>32</v>
      </c>
      <c r="N262" t="s">
        <v>861</v>
      </c>
      <c r="O262" t="s">
        <v>34</v>
      </c>
      <c r="P262"/>
      <c r="Q262" t="s">
        <v>321</v>
      </c>
      <c r="U262" s="3" t="str">
        <f t="shared" si="27"/>
        <v>2YO</v>
      </c>
      <c r="V262" s="3" t="str">
        <f t="shared" si="25"/>
        <v>A</v>
      </c>
      <c r="W262" t="b">
        <f>VLOOKUP(J262,lists!$B$2:$C$3,2,FALSE)</f>
        <v>1</v>
      </c>
      <c r="X262" t="b">
        <f>VLOOKUP(U262,lists!$B:$C,2,FALSE)</f>
        <v>1</v>
      </c>
      <c r="Y262" t="b">
        <f>IF(AND(H262&gt;=FLAT!$L$1,'Raw - F'!H262&lt;=FLAT!$L$2),TRUE,FALSE)</f>
        <v>1</v>
      </c>
      <c r="Z262" t="b">
        <f>VLOOKUP(V262,lists!$B$7:$C$8,2,FALSE)</f>
        <v>1</v>
      </c>
      <c r="AA262" t="b">
        <f>VLOOKUP(IF(K262="","Open",SUBSTITUTE(K262,"/Nov","")),lists!$B$27:$D$29,2,FALSE)</f>
        <v>1</v>
      </c>
      <c r="AB262" t="b">
        <f>VLOOKUP(I262,lists!B:C,2,FALSE)</f>
        <v>1</v>
      </c>
      <c r="AC262" t="b">
        <f>VLOOKUP(E262,lists!$B$23:$D$25,2,FALSE)</f>
        <v>1</v>
      </c>
      <c r="AD262">
        <f t="shared" si="24"/>
        <v>1</v>
      </c>
      <c r="AP262" s="32">
        <v>43995</v>
      </c>
      <c r="AQ262" s="32" t="s">
        <v>215</v>
      </c>
      <c r="AR262" s="32" t="s">
        <v>54</v>
      </c>
      <c r="AS262" s="32" t="s">
        <v>44</v>
      </c>
      <c r="AT262" s="32" t="s">
        <v>51</v>
      </c>
      <c r="AU262" s="32">
        <v>7</v>
      </c>
      <c r="AV262" s="32">
        <v>5</v>
      </c>
      <c r="AW262" s="32" t="s">
        <v>40</v>
      </c>
      <c r="AX262" s="32" t="s">
        <v>41</v>
      </c>
      <c r="AY262" s="32" t="s">
        <v>60</v>
      </c>
      <c r="BA262" s="32" t="s">
        <v>46</v>
      </c>
      <c r="BB262" s="32" t="s">
        <v>34</v>
      </c>
      <c r="BC262" s="32">
        <v>0</v>
      </c>
      <c r="BD262" s="32">
        <v>0</v>
      </c>
      <c r="BG262" s="32" t="s">
        <v>81</v>
      </c>
      <c r="BH262" s="32" t="s">
        <v>34</v>
      </c>
      <c r="BI262" s="32" t="s">
        <v>91</v>
      </c>
    </row>
    <row r="263" spans="1:61" x14ac:dyDescent="0.35">
      <c r="A263" s="4">
        <f t="shared" si="23"/>
        <v>263</v>
      </c>
      <c r="B263" s="4">
        <f t="shared" si="26"/>
        <v>262</v>
      </c>
      <c r="C263" s="12">
        <v>44055</v>
      </c>
      <c r="D263" t="s">
        <v>47</v>
      </c>
      <c r="E263" s="5" t="s">
        <v>48</v>
      </c>
      <c r="F263" t="s">
        <v>571</v>
      </c>
      <c r="G263" t="s">
        <v>333</v>
      </c>
      <c r="H263" s="21">
        <f>VLOOKUP(G263,lists!Z:AA,2,FALSE)</f>
        <v>7</v>
      </c>
      <c r="I263">
        <v>5</v>
      </c>
      <c r="J263" t="s">
        <v>40</v>
      </c>
      <c r="K263" t="s">
        <v>50</v>
      </c>
      <c r="N263" t="s">
        <v>861</v>
      </c>
      <c r="O263" t="s">
        <v>52</v>
      </c>
      <c r="P263"/>
      <c r="Q263">
        <v>0</v>
      </c>
      <c r="U263" s="3" t="str">
        <f t="shared" si="27"/>
        <v>2YO</v>
      </c>
      <c r="V263" s="3" t="str">
        <f t="shared" si="25"/>
        <v>F</v>
      </c>
      <c r="W263" t="b">
        <f>VLOOKUP(J263,lists!$B$2:$C$3,2,FALSE)</f>
        <v>1</v>
      </c>
      <c r="X263" t="b">
        <f>VLOOKUP(U263,lists!$B:$C,2,FALSE)</f>
        <v>1</v>
      </c>
      <c r="Y263" t="b">
        <f>IF(AND(H263&gt;=FLAT!$L$1,'Raw - F'!H263&lt;=FLAT!$L$2),TRUE,FALSE)</f>
        <v>1</v>
      </c>
      <c r="Z263" t="b">
        <f>VLOOKUP(V263,lists!$B$7:$C$8,2,FALSE)</f>
        <v>1</v>
      </c>
      <c r="AA263" t="b">
        <f>VLOOKUP(IF(K263="","Open",SUBSTITUTE(K263,"/Nov","")),lists!$B$27:$D$29,2,FALSE)</f>
        <v>1</v>
      </c>
      <c r="AB263" t="b">
        <f>VLOOKUP(I263,lists!B:C,2,FALSE)</f>
        <v>1</v>
      </c>
      <c r="AC263" t="b">
        <f>VLOOKUP(E263,lists!$B$23:$D$25,2,FALSE)</f>
        <v>1</v>
      </c>
      <c r="AD263">
        <f t="shared" si="24"/>
        <v>1</v>
      </c>
      <c r="AP263" s="32">
        <v>43995</v>
      </c>
      <c r="AQ263" s="32" t="s">
        <v>215</v>
      </c>
      <c r="AR263" s="32" t="s">
        <v>54</v>
      </c>
      <c r="AS263" s="32" t="s">
        <v>30</v>
      </c>
      <c r="AT263" s="32" t="s">
        <v>36</v>
      </c>
      <c r="AU263" s="32">
        <v>8</v>
      </c>
      <c r="AV263" s="32">
        <v>5</v>
      </c>
      <c r="AW263" s="32" t="s">
        <v>32</v>
      </c>
      <c r="BA263" s="32" t="s">
        <v>33</v>
      </c>
      <c r="BB263" s="32" t="s">
        <v>34</v>
      </c>
      <c r="BC263" s="32">
        <v>53</v>
      </c>
      <c r="BD263" s="32">
        <v>72</v>
      </c>
      <c r="BG263" s="32" t="s">
        <v>81</v>
      </c>
      <c r="BH263" s="32" t="s">
        <v>34</v>
      </c>
      <c r="BI263" s="32" t="s">
        <v>298</v>
      </c>
    </row>
    <row r="264" spans="1:61" x14ac:dyDescent="0.35">
      <c r="A264" s="4">
        <f t="shared" si="23"/>
        <v>264</v>
      </c>
      <c r="B264" s="4">
        <f t="shared" si="26"/>
        <v>263</v>
      </c>
      <c r="C264" s="12">
        <v>44055</v>
      </c>
      <c r="D264" t="s">
        <v>47</v>
      </c>
      <c r="E264" s="5" t="s">
        <v>48</v>
      </c>
      <c r="F264" t="s">
        <v>572</v>
      </c>
      <c r="G264" t="s">
        <v>333</v>
      </c>
      <c r="H264" s="21">
        <f>VLOOKUP(G264,lists!Z:AA,2,FALSE)</f>
        <v>7</v>
      </c>
      <c r="I264">
        <v>5</v>
      </c>
      <c r="J264" t="s">
        <v>40</v>
      </c>
      <c r="K264" t="s">
        <v>50</v>
      </c>
      <c r="N264" t="s">
        <v>862</v>
      </c>
      <c r="O264" t="s">
        <v>52</v>
      </c>
      <c r="P264"/>
      <c r="Q264">
        <v>0</v>
      </c>
      <c r="U264" s="3" t="str">
        <f t="shared" si="27"/>
        <v>Other</v>
      </c>
      <c r="V264" s="3" t="str">
        <f t="shared" si="25"/>
        <v>F</v>
      </c>
      <c r="W264" t="b">
        <f>VLOOKUP(J264,lists!$B$2:$C$3,2,FALSE)</f>
        <v>1</v>
      </c>
      <c r="X264" t="b">
        <f>VLOOKUP(U264,lists!$B:$C,2,FALSE)</f>
        <v>1</v>
      </c>
      <c r="Y264" t="b">
        <f>IF(AND(H264&gt;=FLAT!$L$1,'Raw - F'!H264&lt;=FLAT!$L$2),TRUE,FALSE)</f>
        <v>1</v>
      </c>
      <c r="Z264" t="b">
        <f>VLOOKUP(V264,lists!$B$7:$C$8,2,FALSE)</f>
        <v>1</v>
      </c>
      <c r="AA264" t="b">
        <f>VLOOKUP(IF(K264="","Open",SUBSTITUTE(K264,"/Nov","")),lists!$B$27:$D$29,2,FALSE)</f>
        <v>1</v>
      </c>
      <c r="AB264" t="b">
        <f>VLOOKUP(I264,lists!B:C,2,FALSE)</f>
        <v>1</v>
      </c>
      <c r="AC264" t="b">
        <f>VLOOKUP(E264,lists!$B$23:$D$25,2,FALSE)</f>
        <v>1</v>
      </c>
      <c r="AD264">
        <f t="shared" si="24"/>
        <v>1</v>
      </c>
      <c r="AP264" s="32">
        <v>43995</v>
      </c>
      <c r="AQ264" s="32" t="s">
        <v>215</v>
      </c>
      <c r="AR264" s="32" t="s">
        <v>54</v>
      </c>
      <c r="AS264" s="32" t="s">
        <v>30</v>
      </c>
      <c r="AT264" s="32" t="s">
        <v>36</v>
      </c>
      <c r="AU264" s="32">
        <v>8</v>
      </c>
      <c r="AV264" s="32">
        <v>6</v>
      </c>
      <c r="AW264" s="32" t="s">
        <v>32</v>
      </c>
      <c r="BA264" s="32" t="s">
        <v>43</v>
      </c>
      <c r="BB264" s="32" t="s">
        <v>34</v>
      </c>
      <c r="BC264" s="32">
        <v>46</v>
      </c>
      <c r="BD264" s="32">
        <v>60</v>
      </c>
      <c r="BG264" s="32" t="s">
        <v>43</v>
      </c>
      <c r="BH264" s="32" t="s">
        <v>34</v>
      </c>
      <c r="BI264" s="32" t="s">
        <v>299</v>
      </c>
    </row>
    <row r="265" spans="1:61" x14ac:dyDescent="0.35">
      <c r="A265" s="4">
        <f t="shared" si="23"/>
        <v>265</v>
      </c>
      <c r="B265" s="4">
        <f t="shared" si="26"/>
        <v>264</v>
      </c>
      <c r="C265" s="12">
        <v>44055</v>
      </c>
      <c r="D265" t="s">
        <v>47</v>
      </c>
      <c r="E265" s="5" t="s">
        <v>48</v>
      </c>
      <c r="F265" t="s">
        <v>440</v>
      </c>
      <c r="G265" t="s">
        <v>67</v>
      </c>
      <c r="H265" s="21">
        <f>VLOOKUP(G265,lists!Z:AA,2,FALSE)</f>
        <v>12</v>
      </c>
      <c r="I265">
        <v>5</v>
      </c>
      <c r="J265" t="s">
        <v>40</v>
      </c>
      <c r="K265" t="s">
        <v>50</v>
      </c>
      <c r="N265" t="s">
        <v>862</v>
      </c>
      <c r="O265" t="s">
        <v>34</v>
      </c>
      <c r="P265"/>
      <c r="Q265">
        <v>0</v>
      </c>
      <c r="U265" s="3" t="str">
        <f t="shared" si="27"/>
        <v>Other</v>
      </c>
      <c r="V265" s="3" t="str">
        <f t="shared" si="25"/>
        <v>A</v>
      </c>
      <c r="W265" t="b">
        <f>VLOOKUP(J265,lists!$B$2:$C$3,2,FALSE)</f>
        <v>1</v>
      </c>
      <c r="X265" t="b">
        <f>VLOOKUP(U265,lists!$B:$C,2,FALSE)</f>
        <v>1</v>
      </c>
      <c r="Y265" t="b">
        <f>IF(AND(H265&gt;=FLAT!$L$1,'Raw - F'!H265&lt;=FLAT!$L$2),TRUE,FALSE)</f>
        <v>1</v>
      </c>
      <c r="Z265" t="b">
        <f>VLOOKUP(V265,lists!$B$7:$C$8,2,FALSE)</f>
        <v>1</v>
      </c>
      <c r="AA265" t="b">
        <f>VLOOKUP(IF(K265="","Open",SUBSTITUTE(K265,"/Nov","")),lists!$B$27:$D$29,2,FALSE)</f>
        <v>1</v>
      </c>
      <c r="AB265" t="b">
        <f>VLOOKUP(I265,lists!B:C,2,FALSE)</f>
        <v>1</v>
      </c>
      <c r="AC265" t="b">
        <f>VLOOKUP(E265,lists!$B$23:$D$25,2,FALSE)</f>
        <v>1</v>
      </c>
      <c r="AD265">
        <f t="shared" si="24"/>
        <v>1</v>
      </c>
      <c r="AP265" s="32">
        <v>43995</v>
      </c>
      <c r="AQ265" s="32" t="s">
        <v>215</v>
      </c>
      <c r="AR265" s="32" t="s">
        <v>54</v>
      </c>
      <c r="AS265" s="32" t="s">
        <v>30</v>
      </c>
      <c r="AT265" s="32" t="s">
        <v>45</v>
      </c>
      <c r="AU265" s="32">
        <v>10</v>
      </c>
      <c r="AV265" s="32">
        <v>6</v>
      </c>
      <c r="AW265" s="32" t="s">
        <v>32</v>
      </c>
      <c r="BA265" s="32" t="s">
        <v>43</v>
      </c>
      <c r="BB265" s="32" t="s">
        <v>34</v>
      </c>
      <c r="BC265" s="32">
        <v>46</v>
      </c>
      <c r="BD265" s="32">
        <v>60</v>
      </c>
      <c r="BG265" s="32" t="s">
        <v>43</v>
      </c>
      <c r="BH265" s="32" t="s">
        <v>34</v>
      </c>
      <c r="BI265" s="32" t="s">
        <v>299</v>
      </c>
    </row>
    <row r="266" spans="1:61" x14ac:dyDescent="0.35">
      <c r="A266" s="4">
        <f t="shared" si="23"/>
        <v>266</v>
      </c>
      <c r="B266" s="4">
        <f t="shared" si="26"/>
        <v>265</v>
      </c>
      <c r="C266" s="12">
        <v>44055</v>
      </c>
      <c r="D266" t="s">
        <v>149</v>
      </c>
      <c r="E266" s="5" t="s">
        <v>54</v>
      </c>
      <c r="F266" t="s">
        <v>573</v>
      </c>
      <c r="G266" t="s">
        <v>328</v>
      </c>
      <c r="H266" s="21">
        <f>VLOOKUP(G266,lists!Z:AA,2,FALSE)</f>
        <v>6</v>
      </c>
      <c r="I266">
        <v>6</v>
      </c>
      <c r="J266" t="s">
        <v>32</v>
      </c>
      <c r="N266" t="s">
        <v>863</v>
      </c>
      <c r="O266" t="s">
        <v>34</v>
      </c>
      <c r="P266"/>
      <c r="Q266" t="s">
        <v>297</v>
      </c>
      <c r="U266" s="3" t="str">
        <f t="shared" si="27"/>
        <v>3YO</v>
      </c>
      <c r="V266" s="3" t="str">
        <f t="shared" si="25"/>
        <v>A</v>
      </c>
      <c r="W266" t="b">
        <f>VLOOKUP(J266,lists!$B$2:$C$3,2,FALSE)</f>
        <v>1</v>
      </c>
      <c r="X266" t="b">
        <f>VLOOKUP(U266,lists!$B:$C,2,FALSE)</f>
        <v>1</v>
      </c>
      <c r="Y266" t="b">
        <f>IF(AND(H266&gt;=FLAT!$L$1,'Raw - F'!H266&lt;=FLAT!$L$2),TRUE,FALSE)</f>
        <v>1</v>
      </c>
      <c r="Z266" t="b">
        <f>VLOOKUP(V266,lists!$B$7:$C$8,2,FALSE)</f>
        <v>1</v>
      </c>
      <c r="AA266" t="b">
        <f>VLOOKUP(IF(K266="","Open",SUBSTITUTE(K266,"/Nov","")),lists!$B$27:$D$29,2,FALSE)</f>
        <v>1</v>
      </c>
      <c r="AB266" t="b">
        <f>VLOOKUP(I266,lists!B:C,2,FALSE)</f>
        <v>1</v>
      </c>
      <c r="AC266" t="b">
        <f>VLOOKUP(E266,lists!$B$23:$D$25,2,FALSE)</f>
        <v>1</v>
      </c>
      <c r="AD266">
        <f t="shared" si="24"/>
        <v>1</v>
      </c>
      <c r="AP266" s="32">
        <v>43995</v>
      </c>
      <c r="AQ266" s="32" t="s">
        <v>215</v>
      </c>
      <c r="AR266" s="32" t="s">
        <v>54</v>
      </c>
      <c r="AS266" s="32" t="s">
        <v>30</v>
      </c>
      <c r="AT266" s="32" t="s">
        <v>45</v>
      </c>
      <c r="AU266" s="32">
        <v>10</v>
      </c>
      <c r="AV266" s="32">
        <v>6</v>
      </c>
      <c r="AW266" s="32" t="s">
        <v>32</v>
      </c>
      <c r="BA266" s="32" t="s">
        <v>33</v>
      </c>
      <c r="BB266" s="32" t="s">
        <v>34</v>
      </c>
      <c r="BC266" s="32">
        <v>46</v>
      </c>
      <c r="BD266" s="32">
        <v>60</v>
      </c>
      <c r="BG266" s="32" t="s">
        <v>81</v>
      </c>
      <c r="BH266" s="32" t="s">
        <v>34</v>
      </c>
      <c r="BI266" s="32" t="s">
        <v>299</v>
      </c>
    </row>
    <row r="267" spans="1:61" x14ac:dyDescent="0.35">
      <c r="A267" s="4">
        <f t="shared" si="23"/>
        <v>267</v>
      </c>
      <c r="B267" s="4">
        <f t="shared" si="26"/>
        <v>266</v>
      </c>
      <c r="C267" s="12">
        <v>44055</v>
      </c>
      <c r="D267" t="s">
        <v>149</v>
      </c>
      <c r="E267" s="5" t="s">
        <v>54</v>
      </c>
      <c r="F267" t="s">
        <v>574</v>
      </c>
      <c r="G267" t="s">
        <v>331</v>
      </c>
      <c r="H267" s="21">
        <f>VLOOKUP(G267,lists!Z:AA,2,FALSE)</f>
        <v>9</v>
      </c>
      <c r="I267">
        <v>5</v>
      </c>
      <c r="J267" t="s">
        <v>40</v>
      </c>
      <c r="K267" t="s">
        <v>41</v>
      </c>
      <c r="N267" t="s">
        <v>861</v>
      </c>
      <c r="O267" t="s">
        <v>34</v>
      </c>
      <c r="P267"/>
      <c r="Q267">
        <v>0</v>
      </c>
      <c r="U267" s="3" t="str">
        <f t="shared" si="27"/>
        <v>2YO</v>
      </c>
      <c r="V267" s="3" t="str">
        <f t="shared" si="25"/>
        <v>A</v>
      </c>
      <c r="W267" t="b">
        <f>VLOOKUP(J267,lists!$B$2:$C$3,2,FALSE)</f>
        <v>1</v>
      </c>
      <c r="X267" t="b">
        <f>VLOOKUP(U267,lists!$B:$C,2,FALSE)</f>
        <v>1</v>
      </c>
      <c r="Y267" t="b">
        <f>IF(AND(H267&gt;=FLAT!$L$1,'Raw - F'!H267&lt;=FLAT!$L$2),TRUE,FALSE)</f>
        <v>1</v>
      </c>
      <c r="Z267" t="b">
        <f>VLOOKUP(V267,lists!$B$7:$C$8,2,FALSE)</f>
        <v>1</v>
      </c>
      <c r="AA267" t="b">
        <f>VLOOKUP(IF(K267="","Open",SUBSTITUTE(K267,"/Nov","")),lists!$B$27:$D$29,2,FALSE)</f>
        <v>1</v>
      </c>
      <c r="AB267" t="b">
        <f>VLOOKUP(I267,lists!B:C,2,FALSE)</f>
        <v>1</v>
      </c>
      <c r="AC267" t="b">
        <f>VLOOKUP(E267,lists!$B$23:$D$25,2,FALSE)</f>
        <v>1</v>
      </c>
      <c r="AD267">
        <f t="shared" si="24"/>
        <v>1</v>
      </c>
      <c r="AP267" s="32">
        <v>43995</v>
      </c>
      <c r="AQ267" s="32" t="s">
        <v>213</v>
      </c>
      <c r="AR267" s="32" t="s">
        <v>48</v>
      </c>
      <c r="AS267" s="32" t="s">
        <v>229</v>
      </c>
      <c r="AT267" s="32" t="s">
        <v>51</v>
      </c>
      <c r="AU267" s="32">
        <v>7</v>
      </c>
      <c r="AV267" s="32">
        <v>1</v>
      </c>
      <c r="AW267" s="32" t="s">
        <v>40</v>
      </c>
      <c r="BA267" s="32" t="s">
        <v>46</v>
      </c>
      <c r="BB267" s="32" t="s">
        <v>52</v>
      </c>
      <c r="BC267" s="32">
        <v>0</v>
      </c>
      <c r="BD267" s="32">
        <v>0</v>
      </c>
      <c r="BG267" s="32" t="s">
        <v>81</v>
      </c>
      <c r="BH267" s="32" t="s">
        <v>52</v>
      </c>
      <c r="BI267" s="32" t="s">
        <v>91</v>
      </c>
    </row>
    <row r="268" spans="1:61" x14ac:dyDescent="0.35">
      <c r="A268" s="4">
        <f t="shared" si="23"/>
        <v>268</v>
      </c>
      <c r="B268" s="4">
        <f t="shared" si="26"/>
        <v>267</v>
      </c>
      <c r="C268" s="12">
        <v>44055</v>
      </c>
      <c r="D268" t="s">
        <v>149</v>
      </c>
      <c r="E268" s="5" t="s">
        <v>54</v>
      </c>
      <c r="F268" t="s">
        <v>575</v>
      </c>
      <c r="G268" t="s">
        <v>330</v>
      </c>
      <c r="H268" s="21">
        <f>VLOOKUP(G268,lists!Z:AA,2,FALSE)</f>
        <v>10</v>
      </c>
      <c r="I268">
        <v>5</v>
      </c>
      <c r="J268" t="s">
        <v>32</v>
      </c>
      <c r="N268" t="s">
        <v>862</v>
      </c>
      <c r="O268" t="s">
        <v>34</v>
      </c>
      <c r="P268"/>
      <c r="Q268" t="s">
        <v>296</v>
      </c>
      <c r="U268" s="3" t="str">
        <f t="shared" si="27"/>
        <v>Other</v>
      </c>
      <c r="V268" s="3" t="str">
        <f t="shared" si="25"/>
        <v>A</v>
      </c>
      <c r="W268" t="b">
        <f>VLOOKUP(J268,lists!$B$2:$C$3,2,FALSE)</f>
        <v>1</v>
      </c>
      <c r="X268" t="b">
        <f>VLOOKUP(U268,lists!$B:$C,2,FALSE)</f>
        <v>1</v>
      </c>
      <c r="Y268" t="b">
        <f>IF(AND(H268&gt;=FLAT!$L$1,'Raw - F'!H268&lt;=FLAT!$L$2),TRUE,FALSE)</f>
        <v>1</v>
      </c>
      <c r="Z268" t="b">
        <f>VLOOKUP(V268,lists!$B$7:$C$8,2,FALSE)</f>
        <v>1</v>
      </c>
      <c r="AA268" t="b">
        <f>VLOOKUP(IF(K268="","Open",SUBSTITUTE(K268,"/Nov","")),lists!$B$27:$D$29,2,FALSE)</f>
        <v>1</v>
      </c>
      <c r="AB268" t="b">
        <f>VLOOKUP(I268,lists!B:C,2,FALSE)</f>
        <v>1</v>
      </c>
      <c r="AC268" t="b">
        <f>VLOOKUP(E268,lists!$B$23:$D$25,2,FALSE)</f>
        <v>1</v>
      </c>
      <c r="AD268">
        <f t="shared" si="24"/>
        <v>1</v>
      </c>
      <c r="AP268" s="32">
        <v>43995</v>
      </c>
      <c r="AQ268" s="32" t="s">
        <v>213</v>
      </c>
      <c r="AR268" s="32" t="s">
        <v>48</v>
      </c>
      <c r="AS268" s="32" t="s">
        <v>230</v>
      </c>
      <c r="AT268" s="32" t="s">
        <v>36</v>
      </c>
      <c r="AU268" s="32">
        <v>8</v>
      </c>
      <c r="AV268" s="32">
        <v>1</v>
      </c>
      <c r="AW268" s="32" t="s">
        <v>40</v>
      </c>
      <c r="BA268" s="32" t="s">
        <v>46</v>
      </c>
      <c r="BB268" s="32" t="s">
        <v>34</v>
      </c>
      <c r="BC268" s="32">
        <v>0</v>
      </c>
      <c r="BD268" s="32">
        <v>0</v>
      </c>
      <c r="BG268" s="32" t="s">
        <v>81</v>
      </c>
      <c r="BH268" s="32" t="s">
        <v>34</v>
      </c>
      <c r="BI268" s="32" t="s">
        <v>91</v>
      </c>
    </row>
    <row r="269" spans="1:61" x14ac:dyDescent="0.35">
      <c r="A269" s="4">
        <f t="shared" si="23"/>
        <v>269</v>
      </c>
      <c r="B269" s="4">
        <f t="shared" si="26"/>
        <v>268</v>
      </c>
      <c r="C269" s="12">
        <v>44055</v>
      </c>
      <c r="D269" t="s">
        <v>149</v>
      </c>
      <c r="E269" s="5" t="s">
        <v>54</v>
      </c>
      <c r="F269" t="s">
        <v>576</v>
      </c>
      <c r="G269" t="s">
        <v>330</v>
      </c>
      <c r="H269" s="21">
        <f>VLOOKUP(G269,lists!Z:AA,2,FALSE)</f>
        <v>10</v>
      </c>
      <c r="I269">
        <v>5</v>
      </c>
      <c r="J269" t="s">
        <v>40</v>
      </c>
      <c r="K269" t="s">
        <v>50</v>
      </c>
      <c r="N269" t="s">
        <v>862</v>
      </c>
      <c r="O269" t="s">
        <v>34</v>
      </c>
      <c r="P269"/>
      <c r="Q269">
        <v>0</v>
      </c>
      <c r="U269" s="3" t="str">
        <f t="shared" si="27"/>
        <v>Other</v>
      </c>
      <c r="V269" s="3" t="str">
        <f t="shared" si="25"/>
        <v>A</v>
      </c>
      <c r="W269" t="b">
        <f>VLOOKUP(J269,lists!$B$2:$C$3,2,FALSE)</f>
        <v>1</v>
      </c>
      <c r="X269" t="b">
        <f>VLOOKUP(U269,lists!$B:$C,2,FALSE)</f>
        <v>1</v>
      </c>
      <c r="Y269" t="b">
        <f>IF(AND(H269&gt;=FLAT!$L$1,'Raw - F'!H269&lt;=FLAT!$L$2),TRUE,FALSE)</f>
        <v>1</v>
      </c>
      <c r="Z269" t="b">
        <f>VLOOKUP(V269,lists!$B$7:$C$8,2,FALSE)</f>
        <v>1</v>
      </c>
      <c r="AA269" t="b">
        <f>VLOOKUP(IF(K269="","Open",SUBSTITUTE(K269,"/Nov","")),lists!$B$27:$D$29,2,FALSE)</f>
        <v>1</v>
      </c>
      <c r="AB269" t="b">
        <f>VLOOKUP(I269,lists!B:C,2,FALSE)</f>
        <v>1</v>
      </c>
      <c r="AC269" t="b">
        <f>VLOOKUP(E269,lists!$B$23:$D$25,2,FALSE)</f>
        <v>1</v>
      </c>
      <c r="AD269">
        <f t="shared" si="24"/>
        <v>1</v>
      </c>
      <c r="AP269" s="32">
        <v>43995</v>
      </c>
      <c r="AQ269" s="32" t="s">
        <v>213</v>
      </c>
      <c r="AR269" s="32" t="s">
        <v>48</v>
      </c>
      <c r="AS269" s="32" t="s">
        <v>231</v>
      </c>
      <c r="AT269" s="32" t="s">
        <v>45</v>
      </c>
      <c r="AU269" s="32">
        <v>10</v>
      </c>
      <c r="AV269" s="32">
        <v>1</v>
      </c>
      <c r="AW269" s="32" t="s">
        <v>40</v>
      </c>
      <c r="BA269" s="32" t="s">
        <v>43</v>
      </c>
      <c r="BB269" s="32" t="s">
        <v>52</v>
      </c>
      <c r="BC269" s="32">
        <v>0</v>
      </c>
      <c r="BD269" s="32">
        <v>0</v>
      </c>
      <c r="BG269" s="32" t="s">
        <v>43</v>
      </c>
      <c r="BH269" s="32" t="s">
        <v>52</v>
      </c>
      <c r="BI269" s="32" t="s">
        <v>91</v>
      </c>
    </row>
    <row r="270" spans="1:61" x14ac:dyDescent="0.35">
      <c r="A270" s="4">
        <f t="shared" si="23"/>
        <v>270</v>
      </c>
      <c r="B270" s="4">
        <f t="shared" si="26"/>
        <v>269</v>
      </c>
      <c r="C270" s="12">
        <v>44055</v>
      </c>
      <c r="D270" t="s">
        <v>149</v>
      </c>
      <c r="E270" s="5" t="s">
        <v>54</v>
      </c>
      <c r="F270" t="s">
        <v>577</v>
      </c>
      <c r="G270" t="s">
        <v>327</v>
      </c>
      <c r="H270" s="21">
        <f>VLOOKUP(G270,lists!Z:AA,2,FALSE)</f>
        <v>5</v>
      </c>
      <c r="I270">
        <v>6</v>
      </c>
      <c r="J270" t="s">
        <v>32</v>
      </c>
      <c r="N270" t="s">
        <v>861</v>
      </c>
      <c r="O270" t="s">
        <v>34</v>
      </c>
      <c r="P270"/>
      <c r="Q270" t="s">
        <v>321</v>
      </c>
      <c r="U270" s="3" t="str">
        <f t="shared" si="27"/>
        <v>2YO</v>
      </c>
      <c r="V270" s="3" t="str">
        <f t="shared" si="25"/>
        <v>A</v>
      </c>
      <c r="W270" t="b">
        <f>VLOOKUP(J270,lists!$B$2:$C$3,2,FALSE)</f>
        <v>1</v>
      </c>
      <c r="X270" t="b">
        <f>VLOOKUP(U270,lists!$B:$C,2,FALSE)</f>
        <v>1</v>
      </c>
      <c r="Y270" t="b">
        <f>IF(AND(H270&gt;=FLAT!$L$1,'Raw - F'!H270&lt;=FLAT!$L$2),TRUE,FALSE)</f>
        <v>1</v>
      </c>
      <c r="Z270" t="b">
        <f>VLOOKUP(V270,lists!$B$7:$C$8,2,FALSE)</f>
        <v>1</v>
      </c>
      <c r="AA270" t="b">
        <f>VLOOKUP(IF(K270="","Open",SUBSTITUTE(K270,"/Nov","")),lists!$B$27:$D$29,2,FALSE)</f>
        <v>1</v>
      </c>
      <c r="AB270" t="b">
        <f>VLOOKUP(I270,lists!B:C,2,FALSE)</f>
        <v>1</v>
      </c>
      <c r="AC270" t="b">
        <f>VLOOKUP(E270,lists!$B$23:$D$25,2,FALSE)</f>
        <v>1</v>
      </c>
      <c r="AD270">
        <f t="shared" si="24"/>
        <v>1</v>
      </c>
      <c r="AP270" s="32">
        <v>43995</v>
      </c>
      <c r="AQ270" s="32" t="s">
        <v>213</v>
      </c>
      <c r="AR270" s="32" t="s">
        <v>48</v>
      </c>
      <c r="AS270" s="32" t="s">
        <v>30</v>
      </c>
      <c r="AT270" s="32" t="s">
        <v>45</v>
      </c>
      <c r="AU270" s="32">
        <v>10</v>
      </c>
      <c r="AV270" s="32">
        <v>3</v>
      </c>
      <c r="AW270" s="32" t="s">
        <v>32</v>
      </c>
      <c r="BA270" s="32" t="s">
        <v>43</v>
      </c>
      <c r="BB270" s="32" t="s">
        <v>34</v>
      </c>
      <c r="BC270" s="32">
        <v>76</v>
      </c>
      <c r="BD270" s="32">
        <v>95</v>
      </c>
      <c r="BG270" s="32" t="s">
        <v>43</v>
      </c>
      <c r="BH270" s="32" t="s">
        <v>34</v>
      </c>
      <c r="BI270" s="32" t="s">
        <v>292</v>
      </c>
    </row>
    <row r="271" spans="1:61" x14ac:dyDescent="0.35">
      <c r="A271" s="4">
        <f t="shared" si="23"/>
        <v>271</v>
      </c>
      <c r="B271" s="4">
        <f t="shared" si="26"/>
        <v>270</v>
      </c>
      <c r="C271" s="12">
        <v>44055</v>
      </c>
      <c r="D271" t="s">
        <v>149</v>
      </c>
      <c r="E271" s="5" t="s">
        <v>54</v>
      </c>
      <c r="F271" t="s">
        <v>578</v>
      </c>
      <c r="G271" t="s">
        <v>327</v>
      </c>
      <c r="H271" s="21">
        <f>VLOOKUP(G271,lists!Z:AA,2,FALSE)</f>
        <v>5</v>
      </c>
      <c r="I271">
        <v>6</v>
      </c>
      <c r="J271" t="s">
        <v>32</v>
      </c>
      <c r="N271" t="s">
        <v>862</v>
      </c>
      <c r="O271" t="s">
        <v>34</v>
      </c>
      <c r="P271"/>
      <c r="Q271" t="s">
        <v>321</v>
      </c>
      <c r="U271" s="3" t="str">
        <f t="shared" si="27"/>
        <v>Other</v>
      </c>
      <c r="V271" s="3" t="str">
        <f t="shared" si="25"/>
        <v>A</v>
      </c>
      <c r="W271" t="b">
        <f>VLOOKUP(J271,lists!$B$2:$C$3,2,FALSE)</f>
        <v>1</v>
      </c>
      <c r="X271" t="b">
        <f>VLOOKUP(U271,lists!$B:$C,2,FALSE)</f>
        <v>1</v>
      </c>
      <c r="Y271" t="b">
        <f>IF(AND(H271&gt;=FLAT!$L$1,'Raw - F'!H271&lt;=FLAT!$L$2),TRUE,FALSE)</f>
        <v>1</v>
      </c>
      <c r="Z271" t="b">
        <f>VLOOKUP(V271,lists!$B$7:$C$8,2,FALSE)</f>
        <v>1</v>
      </c>
      <c r="AA271" t="b">
        <f>VLOOKUP(IF(K271="","Open",SUBSTITUTE(K271,"/Nov","")),lists!$B$27:$D$29,2,FALSE)</f>
        <v>1</v>
      </c>
      <c r="AB271" t="b">
        <f>VLOOKUP(I271,lists!B:C,2,FALSE)</f>
        <v>1</v>
      </c>
      <c r="AC271" t="b">
        <f>VLOOKUP(E271,lists!$B$23:$D$25,2,FALSE)</f>
        <v>1</v>
      </c>
      <c r="AD271">
        <f t="shared" si="24"/>
        <v>1</v>
      </c>
      <c r="AP271" s="32">
        <v>43995</v>
      </c>
      <c r="AQ271" s="32" t="s">
        <v>213</v>
      </c>
      <c r="AR271" s="32" t="s">
        <v>48</v>
      </c>
      <c r="AS271" s="32" t="s">
        <v>30</v>
      </c>
      <c r="AT271" s="32" t="s">
        <v>36</v>
      </c>
      <c r="AU271" s="32">
        <v>8</v>
      </c>
      <c r="AV271" s="32">
        <v>4</v>
      </c>
      <c r="AW271" s="32" t="s">
        <v>32</v>
      </c>
      <c r="BA271" s="32" t="s">
        <v>33</v>
      </c>
      <c r="BB271" s="32" t="s">
        <v>34</v>
      </c>
      <c r="BC271" s="32">
        <v>66</v>
      </c>
      <c r="BD271" s="32">
        <v>85</v>
      </c>
      <c r="BG271" s="32" t="s">
        <v>81</v>
      </c>
      <c r="BH271" s="32" t="s">
        <v>34</v>
      </c>
      <c r="BI271" s="32" t="s">
        <v>293</v>
      </c>
    </row>
    <row r="272" spans="1:61" x14ac:dyDescent="0.35">
      <c r="A272" s="4">
        <f t="shared" si="23"/>
        <v>272</v>
      </c>
      <c r="B272" s="4">
        <f t="shared" si="26"/>
        <v>271</v>
      </c>
      <c r="C272" s="12">
        <v>44055</v>
      </c>
      <c r="D272" t="s">
        <v>149</v>
      </c>
      <c r="E272" s="5" t="s">
        <v>54</v>
      </c>
      <c r="F272" t="s">
        <v>579</v>
      </c>
      <c r="G272" t="s">
        <v>327</v>
      </c>
      <c r="H272" s="21">
        <f>VLOOKUP(G272,lists!Z:AA,2,FALSE)</f>
        <v>5</v>
      </c>
      <c r="I272">
        <v>4</v>
      </c>
      <c r="J272" t="s">
        <v>32</v>
      </c>
      <c r="N272" t="s">
        <v>862</v>
      </c>
      <c r="O272" t="s">
        <v>34</v>
      </c>
      <c r="P272"/>
      <c r="Q272" t="s">
        <v>293</v>
      </c>
      <c r="U272" s="3" t="str">
        <f t="shared" si="27"/>
        <v>Other</v>
      </c>
      <c r="V272" s="3" t="str">
        <f t="shared" si="25"/>
        <v>A</v>
      </c>
      <c r="W272" t="b">
        <f>VLOOKUP(J272,lists!$B$2:$C$3,2,FALSE)</f>
        <v>1</v>
      </c>
      <c r="X272" t="b">
        <f>VLOOKUP(U272,lists!$B:$C,2,FALSE)</f>
        <v>1</v>
      </c>
      <c r="Y272" t="b">
        <f>IF(AND(H272&gt;=FLAT!$L$1,'Raw - F'!H272&lt;=FLAT!$L$2),TRUE,FALSE)</f>
        <v>1</v>
      </c>
      <c r="Z272" t="b">
        <f>VLOOKUP(V272,lists!$B$7:$C$8,2,FALSE)</f>
        <v>1</v>
      </c>
      <c r="AA272" t="b">
        <f>VLOOKUP(IF(K272="","Open",SUBSTITUTE(K272,"/Nov","")),lists!$B$27:$D$29,2,FALSE)</f>
        <v>1</v>
      </c>
      <c r="AB272" t="b">
        <f>VLOOKUP(I272,lists!B:C,2,FALSE)</f>
        <v>1</v>
      </c>
      <c r="AC272" t="b">
        <f>VLOOKUP(E272,lists!$B$23:$D$25,2,FALSE)</f>
        <v>1</v>
      </c>
      <c r="AD272">
        <f t="shared" si="24"/>
        <v>1</v>
      </c>
      <c r="AP272" s="32">
        <v>43995</v>
      </c>
      <c r="AQ272" s="32" t="s">
        <v>213</v>
      </c>
      <c r="AR272" s="32" t="s">
        <v>48</v>
      </c>
      <c r="AS272" s="32" t="s">
        <v>30</v>
      </c>
      <c r="AT272" s="32" t="s">
        <v>36</v>
      </c>
      <c r="AU272" s="32">
        <v>8</v>
      </c>
      <c r="AV272" s="32">
        <v>5</v>
      </c>
      <c r="AW272" s="32" t="s">
        <v>32</v>
      </c>
      <c r="BA272" s="32" t="s">
        <v>33</v>
      </c>
      <c r="BB272" s="32" t="s">
        <v>34</v>
      </c>
      <c r="BC272" s="32">
        <v>51</v>
      </c>
      <c r="BD272" s="32">
        <v>70</v>
      </c>
      <c r="BG272" s="32" t="s">
        <v>81</v>
      </c>
      <c r="BH272" s="32" t="s">
        <v>34</v>
      </c>
      <c r="BI272" s="32" t="s">
        <v>303</v>
      </c>
    </row>
    <row r="273" spans="1:61" x14ac:dyDescent="0.35">
      <c r="A273" s="4">
        <f t="shared" si="23"/>
        <v>273</v>
      </c>
      <c r="B273" s="4">
        <f t="shared" si="26"/>
        <v>272</v>
      </c>
      <c r="C273" s="12">
        <v>44055</v>
      </c>
      <c r="D273" t="s">
        <v>149</v>
      </c>
      <c r="E273" s="5" t="s">
        <v>54</v>
      </c>
      <c r="F273" t="s">
        <v>351</v>
      </c>
      <c r="G273" t="s">
        <v>333</v>
      </c>
      <c r="H273" s="21">
        <f>VLOOKUP(G273,lists!Z:AA,2,FALSE)</f>
        <v>7</v>
      </c>
      <c r="I273">
        <v>4</v>
      </c>
      <c r="J273" t="s">
        <v>32</v>
      </c>
      <c r="N273" t="s">
        <v>862</v>
      </c>
      <c r="O273" t="s">
        <v>34</v>
      </c>
      <c r="P273"/>
      <c r="Q273" t="s">
        <v>308</v>
      </c>
      <c r="U273" s="3" t="str">
        <f t="shared" si="27"/>
        <v>Other</v>
      </c>
      <c r="V273" s="3" t="str">
        <f t="shared" si="25"/>
        <v>A</v>
      </c>
      <c r="W273" t="b">
        <f>VLOOKUP(J273,lists!$B$2:$C$3,2,FALSE)</f>
        <v>1</v>
      </c>
      <c r="X273" t="b">
        <f>VLOOKUP(U273,lists!$B:$C,2,FALSE)</f>
        <v>1</v>
      </c>
      <c r="Y273" t="b">
        <f>IF(AND(H273&gt;=FLAT!$L$1,'Raw - F'!H273&lt;=FLAT!$L$2),TRUE,FALSE)</f>
        <v>1</v>
      </c>
      <c r="Z273" t="b">
        <f>VLOOKUP(V273,lists!$B$7:$C$8,2,FALSE)</f>
        <v>1</v>
      </c>
      <c r="AA273" t="b">
        <f>VLOOKUP(IF(K273="","Open",SUBSTITUTE(K273,"/Nov","")),lists!$B$27:$D$29,2,FALSE)</f>
        <v>1</v>
      </c>
      <c r="AB273" t="b">
        <f>VLOOKUP(I273,lists!B:C,2,FALSE)</f>
        <v>1</v>
      </c>
      <c r="AC273" t="b">
        <f>VLOOKUP(E273,lists!$B$23:$D$25,2,FALSE)</f>
        <v>1</v>
      </c>
      <c r="AD273">
        <f t="shared" si="24"/>
        <v>1</v>
      </c>
      <c r="AP273" s="32">
        <v>43995</v>
      </c>
      <c r="AQ273" s="32" t="s">
        <v>213</v>
      </c>
      <c r="AR273" s="32" t="s">
        <v>48</v>
      </c>
      <c r="AS273" s="32" t="s">
        <v>49</v>
      </c>
      <c r="AT273" s="32" t="s">
        <v>36</v>
      </c>
      <c r="AU273" s="32">
        <v>8</v>
      </c>
      <c r="AV273" s="32">
        <v>5</v>
      </c>
      <c r="AW273" s="32" t="s">
        <v>40</v>
      </c>
      <c r="AX273" s="32" t="s">
        <v>50</v>
      </c>
      <c r="BA273" s="32" t="s">
        <v>43</v>
      </c>
      <c r="BB273" s="32" t="s">
        <v>34</v>
      </c>
      <c r="BC273" s="32">
        <v>0</v>
      </c>
      <c r="BD273" s="32">
        <v>0</v>
      </c>
      <c r="BG273" s="32" t="s">
        <v>43</v>
      </c>
      <c r="BH273" s="32" t="s">
        <v>34</v>
      </c>
      <c r="BI273" s="32" t="s">
        <v>91</v>
      </c>
    </row>
    <row r="274" spans="1:61" x14ac:dyDescent="0.35">
      <c r="A274" s="4">
        <f t="shared" si="23"/>
        <v>274</v>
      </c>
      <c r="B274" s="4">
        <f t="shared" si="26"/>
        <v>273</v>
      </c>
      <c r="C274" s="12">
        <v>44056</v>
      </c>
      <c r="D274" t="s">
        <v>184</v>
      </c>
      <c r="E274" s="5" t="s">
        <v>48</v>
      </c>
      <c r="F274" t="s">
        <v>580</v>
      </c>
      <c r="G274" t="s">
        <v>328</v>
      </c>
      <c r="H274" s="21">
        <f>VLOOKUP(G274,lists!Z:AA,2,FALSE)</f>
        <v>6</v>
      </c>
      <c r="I274">
        <v>5</v>
      </c>
      <c r="J274" t="s">
        <v>32</v>
      </c>
      <c r="N274" t="s">
        <v>864</v>
      </c>
      <c r="O274" t="s">
        <v>34</v>
      </c>
      <c r="P274"/>
      <c r="Q274" t="s">
        <v>303</v>
      </c>
      <c r="U274" s="3" t="str">
        <f t="shared" si="27"/>
        <v>Other</v>
      </c>
      <c r="V274" s="3" t="str">
        <f t="shared" si="25"/>
        <v>A</v>
      </c>
      <c r="W274" t="b">
        <f>VLOOKUP(J274,lists!$B$2:$C$3,2,FALSE)</f>
        <v>1</v>
      </c>
      <c r="X274" t="b">
        <f>VLOOKUP(U274,lists!$B:$C,2,FALSE)</f>
        <v>1</v>
      </c>
      <c r="Y274" t="b">
        <f>IF(AND(H274&gt;=FLAT!$L$1,'Raw - F'!H274&lt;=FLAT!$L$2),TRUE,FALSE)</f>
        <v>1</v>
      </c>
      <c r="Z274" t="b">
        <f>VLOOKUP(V274,lists!$B$7:$C$8,2,FALSE)</f>
        <v>1</v>
      </c>
      <c r="AA274" t="b">
        <f>VLOOKUP(IF(K274="","Open",SUBSTITUTE(K274,"/Nov","")),lists!$B$27:$D$29,2,FALSE)</f>
        <v>1</v>
      </c>
      <c r="AB274" t="b">
        <f>VLOOKUP(I274,lists!B:C,2,FALSE)</f>
        <v>1</v>
      </c>
      <c r="AC274" t="b">
        <f>VLOOKUP(E274,lists!$B$23:$D$25,2,FALSE)</f>
        <v>1</v>
      </c>
      <c r="AD274">
        <f t="shared" si="24"/>
        <v>1</v>
      </c>
      <c r="AP274" s="32">
        <v>43995</v>
      </c>
      <c r="AQ274" s="32" t="s">
        <v>213</v>
      </c>
      <c r="AR274" s="32" t="s">
        <v>48</v>
      </c>
      <c r="AS274" s="32" t="s">
        <v>30</v>
      </c>
      <c r="AT274" s="32" t="s">
        <v>45</v>
      </c>
      <c r="AU274" s="32">
        <v>10</v>
      </c>
      <c r="AV274" s="32">
        <v>5</v>
      </c>
      <c r="AW274" s="32" t="s">
        <v>32</v>
      </c>
      <c r="BA274" s="32" t="s">
        <v>33</v>
      </c>
      <c r="BB274" s="32" t="s">
        <v>34</v>
      </c>
      <c r="BC274" s="32">
        <v>51</v>
      </c>
      <c r="BD274" s="32">
        <v>70</v>
      </c>
      <c r="BG274" s="32" t="s">
        <v>81</v>
      </c>
      <c r="BH274" s="32" t="s">
        <v>34</v>
      </c>
      <c r="BI274" s="32" t="s">
        <v>303</v>
      </c>
    </row>
    <row r="275" spans="1:61" x14ac:dyDescent="0.35">
      <c r="A275" s="4">
        <f t="shared" si="23"/>
        <v>275</v>
      </c>
      <c r="B275" s="4">
        <f t="shared" si="26"/>
        <v>274</v>
      </c>
      <c r="C275" s="12">
        <v>44056</v>
      </c>
      <c r="D275" t="s">
        <v>184</v>
      </c>
      <c r="E275" s="5" t="s">
        <v>48</v>
      </c>
      <c r="F275" t="s">
        <v>581</v>
      </c>
      <c r="G275" t="s">
        <v>330</v>
      </c>
      <c r="H275" s="21">
        <f>VLOOKUP(G275,lists!Z:AA,2,FALSE)</f>
        <v>10</v>
      </c>
      <c r="I275">
        <v>6</v>
      </c>
      <c r="J275" t="s">
        <v>32</v>
      </c>
      <c r="N275" t="s">
        <v>862</v>
      </c>
      <c r="O275" t="s">
        <v>34</v>
      </c>
      <c r="P275"/>
      <c r="Q275" t="s">
        <v>321</v>
      </c>
      <c r="U275" s="3" t="str">
        <f t="shared" si="27"/>
        <v>Other</v>
      </c>
      <c r="V275" s="3" t="str">
        <f t="shared" si="25"/>
        <v>A</v>
      </c>
      <c r="W275" t="b">
        <f>VLOOKUP(J275,lists!$B$2:$C$3,2,FALSE)</f>
        <v>1</v>
      </c>
      <c r="X275" t="b">
        <f>VLOOKUP(U275,lists!$B:$C,2,FALSE)</f>
        <v>1</v>
      </c>
      <c r="Y275" t="b">
        <f>IF(AND(H275&gt;=FLAT!$L$1,'Raw - F'!H275&lt;=FLAT!$L$2),TRUE,FALSE)</f>
        <v>1</v>
      </c>
      <c r="Z275" t="b">
        <f>VLOOKUP(V275,lists!$B$7:$C$8,2,FALSE)</f>
        <v>1</v>
      </c>
      <c r="AA275" t="b">
        <f>VLOOKUP(IF(K275="","Open",SUBSTITUTE(K275,"/Nov","")),lists!$B$27:$D$29,2,FALSE)</f>
        <v>1</v>
      </c>
      <c r="AB275" t="b">
        <f>VLOOKUP(I275,lists!B:C,2,FALSE)</f>
        <v>1</v>
      </c>
      <c r="AC275" t="b">
        <f>VLOOKUP(E275,lists!$B$23:$D$25,2,FALSE)</f>
        <v>1</v>
      </c>
      <c r="AD275">
        <f t="shared" si="24"/>
        <v>1</v>
      </c>
      <c r="AP275" s="32">
        <v>43995</v>
      </c>
      <c r="AQ275" s="32" t="s">
        <v>216</v>
      </c>
      <c r="AR275" s="32" t="s">
        <v>48</v>
      </c>
      <c r="AS275" s="32" t="s">
        <v>232</v>
      </c>
      <c r="AT275" s="32" t="s">
        <v>39</v>
      </c>
      <c r="AU275" s="32">
        <v>5</v>
      </c>
      <c r="AV275" s="32">
        <v>1</v>
      </c>
      <c r="AW275" s="32" t="s">
        <v>40</v>
      </c>
      <c r="BA275" s="32" t="s">
        <v>43</v>
      </c>
      <c r="BB275" s="32" t="s">
        <v>34</v>
      </c>
      <c r="BC275" s="32">
        <v>0</v>
      </c>
      <c r="BD275" s="32">
        <v>0</v>
      </c>
      <c r="BG275" s="32" t="s">
        <v>43</v>
      </c>
      <c r="BH275" s="32" t="s">
        <v>34</v>
      </c>
      <c r="BI275" s="32" t="s">
        <v>91</v>
      </c>
    </row>
    <row r="276" spans="1:61" x14ac:dyDescent="0.35">
      <c r="A276" s="4">
        <f t="shared" si="23"/>
        <v>276</v>
      </c>
      <c r="B276" s="4">
        <f t="shared" si="26"/>
        <v>275</v>
      </c>
      <c r="C276" s="12">
        <v>44056</v>
      </c>
      <c r="D276" t="s">
        <v>184</v>
      </c>
      <c r="E276" s="5" t="s">
        <v>48</v>
      </c>
      <c r="F276" t="s">
        <v>582</v>
      </c>
      <c r="G276" t="s">
        <v>329</v>
      </c>
      <c r="H276" s="21">
        <f>VLOOKUP(G276,lists!Z:AA,2,FALSE)</f>
        <v>8</v>
      </c>
      <c r="I276">
        <v>4</v>
      </c>
      <c r="J276" t="s">
        <v>32</v>
      </c>
      <c r="N276" t="s">
        <v>864</v>
      </c>
      <c r="O276" t="s">
        <v>34</v>
      </c>
      <c r="P276"/>
      <c r="Q276" t="s">
        <v>308</v>
      </c>
      <c r="U276" s="3" t="str">
        <f t="shared" si="27"/>
        <v>Other</v>
      </c>
      <c r="V276" s="3" t="str">
        <f t="shared" si="25"/>
        <v>A</v>
      </c>
      <c r="W276" t="b">
        <f>VLOOKUP(J276,lists!$B$2:$C$3,2,FALSE)</f>
        <v>1</v>
      </c>
      <c r="X276" t="b">
        <f>VLOOKUP(U276,lists!$B:$C,2,FALSE)</f>
        <v>1</v>
      </c>
      <c r="Y276" t="b">
        <f>IF(AND(H276&gt;=FLAT!$L$1,'Raw - F'!H276&lt;=FLAT!$L$2),TRUE,FALSE)</f>
        <v>1</v>
      </c>
      <c r="Z276" t="b">
        <f>VLOOKUP(V276,lists!$B$7:$C$8,2,FALSE)</f>
        <v>1</v>
      </c>
      <c r="AA276" t="b">
        <f>VLOOKUP(IF(K276="","Open",SUBSTITUTE(K276,"/Nov","")),lists!$B$27:$D$29,2,FALSE)</f>
        <v>1</v>
      </c>
      <c r="AB276" t="b">
        <f>VLOOKUP(I276,lists!B:C,2,FALSE)</f>
        <v>1</v>
      </c>
      <c r="AC276" t="b">
        <f>VLOOKUP(E276,lists!$B$23:$D$25,2,FALSE)</f>
        <v>1</v>
      </c>
      <c r="AD276">
        <f t="shared" si="24"/>
        <v>1</v>
      </c>
      <c r="AP276" s="32">
        <v>43995</v>
      </c>
      <c r="AQ276" s="32" t="s">
        <v>216</v>
      </c>
      <c r="AR276" s="32" t="s">
        <v>48</v>
      </c>
      <c r="AS276" s="32" t="s">
        <v>30</v>
      </c>
      <c r="AT276" s="32" t="s">
        <v>51</v>
      </c>
      <c r="AU276" s="32">
        <v>7</v>
      </c>
      <c r="AV276" s="32">
        <v>2</v>
      </c>
      <c r="AW276" s="32" t="s">
        <v>32</v>
      </c>
      <c r="BA276" s="32" t="s">
        <v>43</v>
      </c>
      <c r="BB276" s="32" t="s">
        <v>34</v>
      </c>
      <c r="BC276" s="32">
        <v>86</v>
      </c>
      <c r="BD276" s="32">
        <v>105</v>
      </c>
      <c r="BG276" s="32" t="s">
        <v>43</v>
      </c>
      <c r="BH276" s="32" t="s">
        <v>34</v>
      </c>
      <c r="BI276" s="32" t="s">
        <v>301</v>
      </c>
    </row>
    <row r="277" spans="1:61" x14ac:dyDescent="0.35">
      <c r="A277" s="4">
        <f t="shared" si="23"/>
        <v>277</v>
      </c>
      <c r="B277" s="4">
        <f t="shared" si="26"/>
        <v>276</v>
      </c>
      <c r="C277" s="12">
        <v>44056</v>
      </c>
      <c r="D277" t="s">
        <v>184</v>
      </c>
      <c r="E277" s="5" t="s">
        <v>48</v>
      </c>
      <c r="F277" t="s">
        <v>583</v>
      </c>
      <c r="G277" t="s">
        <v>327</v>
      </c>
      <c r="H277" s="21">
        <f>VLOOKUP(G277,lists!Z:AA,2,FALSE)</f>
        <v>5</v>
      </c>
      <c r="I277">
        <v>5</v>
      </c>
      <c r="J277" t="s">
        <v>32</v>
      </c>
      <c r="N277" t="s">
        <v>863</v>
      </c>
      <c r="O277" t="s">
        <v>34</v>
      </c>
      <c r="P277"/>
      <c r="Q277" t="s">
        <v>296</v>
      </c>
      <c r="U277" s="3" t="str">
        <f t="shared" si="27"/>
        <v>3YO</v>
      </c>
      <c r="V277" s="3" t="str">
        <f t="shared" si="25"/>
        <v>A</v>
      </c>
      <c r="W277" t="b">
        <f>VLOOKUP(J277,lists!$B$2:$C$3,2,FALSE)</f>
        <v>1</v>
      </c>
      <c r="X277" t="b">
        <f>VLOOKUP(U277,lists!$B:$C,2,FALSE)</f>
        <v>1</v>
      </c>
      <c r="Y277" t="b">
        <f>IF(AND(H277&gt;=FLAT!$L$1,'Raw - F'!H277&lt;=FLAT!$L$2),TRUE,FALSE)</f>
        <v>1</v>
      </c>
      <c r="Z277" t="b">
        <f>VLOOKUP(V277,lists!$B$7:$C$8,2,FALSE)</f>
        <v>1</v>
      </c>
      <c r="AA277" t="b">
        <f>VLOOKUP(IF(K277="","Open",SUBSTITUTE(K277,"/Nov","")),lists!$B$27:$D$29,2,FALSE)</f>
        <v>1</v>
      </c>
      <c r="AB277" t="b">
        <f>VLOOKUP(I277,lists!B:C,2,FALSE)</f>
        <v>1</v>
      </c>
      <c r="AC277" t="b">
        <f>VLOOKUP(E277,lists!$B$23:$D$25,2,FALSE)</f>
        <v>1</v>
      </c>
      <c r="AD277">
        <f t="shared" si="24"/>
        <v>1</v>
      </c>
      <c r="AP277" s="32">
        <v>43995</v>
      </c>
      <c r="AQ277" s="32" t="s">
        <v>216</v>
      </c>
      <c r="AR277" s="32" t="s">
        <v>48</v>
      </c>
      <c r="AS277" s="32" t="s">
        <v>30</v>
      </c>
      <c r="AT277" s="32" t="s">
        <v>36</v>
      </c>
      <c r="AU277" s="32">
        <v>8</v>
      </c>
      <c r="AV277" s="32">
        <v>2</v>
      </c>
      <c r="AW277" s="32" t="s">
        <v>32</v>
      </c>
      <c r="BA277" s="32" t="s">
        <v>33</v>
      </c>
      <c r="BB277" s="32" t="s">
        <v>34</v>
      </c>
      <c r="BC277" s="32">
        <v>81</v>
      </c>
      <c r="BD277" s="32">
        <v>100</v>
      </c>
      <c r="BG277" s="32" t="s">
        <v>81</v>
      </c>
      <c r="BH277" s="32" t="s">
        <v>34</v>
      </c>
      <c r="BI277" s="32" t="s">
        <v>300</v>
      </c>
    </row>
    <row r="278" spans="1:61" x14ac:dyDescent="0.35">
      <c r="A278" s="4">
        <f t="shared" si="23"/>
        <v>278</v>
      </c>
      <c r="B278" s="4">
        <f t="shared" si="26"/>
        <v>277</v>
      </c>
      <c r="C278" s="12">
        <v>44056</v>
      </c>
      <c r="D278" t="s">
        <v>184</v>
      </c>
      <c r="E278" s="5" t="s">
        <v>48</v>
      </c>
      <c r="F278" t="s">
        <v>584</v>
      </c>
      <c r="G278" t="s">
        <v>328</v>
      </c>
      <c r="H278" s="21">
        <f>VLOOKUP(G278,lists!Z:AA,2,FALSE)</f>
        <v>6</v>
      </c>
      <c r="I278">
        <v>6</v>
      </c>
      <c r="J278" t="s">
        <v>32</v>
      </c>
      <c r="K278" t="s">
        <v>41</v>
      </c>
      <c r="N278" t="s">
        <v>864</v>
      </c>
      <c r="O278" t="s">
        <v>34</v>
      </c>
      <c r="P278"/>
      <c r="Q278" t="s">
        <v>321</v>
      </c>
      <c r="U278" s="3" t="str">
        <f t="shared" si="27"/>
        <v>Other</v>
      </c>
      <c r="V278" s="3" t="str">
        <f t="shared" si="25"/>
        <v>A</v>
      </c>
      <c r="W278" t="b">
        <f>VLOOKUP(J278,lists!$B$2:$C$3,2,FALSE)</f>
        <v>1</v>
      </c>
      <c r="X278" t="b">
        <f>VLOOKUP(U278,lists!$B:$C,2,FALSE)</f>
        <v>1</v>
      </c>
      <c r="Y278" t="b">
        <f>IF(AND(H278&gt;=FLAT!$L$1,'Raw - F'!H278&lt;=FLAT!$L$2),TRUE,FALSE)</f>
        <v>1</v>
      </c>
      <c r="Z278" t="b">
        <f>VLOOKUP(V278,lists!$B$7:$C$8,2,FALSE)</f>
        <v>1</v>
      </c>
      <c r="AA278" t="b">
        <f>VLOOKUP(IF(K278="","Open",SUBSTITUTE(K278,"/Nov","")),lists!$B$27:$D$29,2,FALSE)</f>
        <v>1</v>
      </c>
      <c r="AB278" t="b">
        <f>VLOOKUP(I278,lists!B:C,2,FALSE)</f>
        <v>1</v>
      </c>
      <c r="AC278" t="b">
        <f>VLOOKUP(E278,lists!$B$23:$D$25,2,FALSE)</f>
        <v>1</v>
      </c>
      <c r="AD278">
        <f t="shared" si="24"/>
        <v>1</v>
      </c>
      <c r="AP278" s="32">
        <v>43995</v>
      </c>
      <c r="AQ278" s="32" t="s">
        <v>216</v>
      </c>
      <c r="AR278" s="32" t="s">
        <v>48</v>
      </c>
      <c r="AS278" s="32" t="s">
        <v>30</v>
      </c>
      <c r="AT278" s="32" t="s">
        <v>59</v>
      </c>
      <c r="AU278" s="32">
        <v>14</v>
      </c>
      <c r="AV278" s="32">
        <v>4</v>
      </c>
      <c r="AW278" s="32" t="s">
        <v>32</v>
      </c>
      <c r="BA278" s="32" t="s">
        <v>33</v>
      </c>
      <c r="BB278" s="32" t="s">
        <v>34</v>
      </c>
      <c r="BC278" s="32">
        <v>61</v>
      </c>
      <c r="BD278" s="32">
        <v>80</v>
      </c>
      <c r="BG278" s="32" t="s">
        <v>81</v>
      </c>
      <c r="BH278" s="32" t="s">
        <v>34</v>
      </c>
      <c r="BI278" s="32" t="s">
        <v>308</v>
      </c>
    </row>
    <row r="279" spans="1:61" x14ac:dyDescent="0.35">
      <c r="A279" s="4">
        <f t="shared" ref="A279:A342" si="28">IF(B279="",A278,B279+1)</f>
        <v>279</v>
      </c>
      <c r="B279" s="4">
        <f t="shared" si="26"/>
        <v>278</v>
      </c>
      <c r="C279" s="12">
        <v>44056</v>
      </c>
      <c r="D279" t="s">
        <v>184</v>
      </c>
      <c r="E279" s="5" t="s">
        <v>48</v>
      </c>
      <c r="F279" t="s">
        <v>585</v>
      </c>
      <c r="G279" t="s">
        <v>328</v>
      </c>
      <c r="H279" s="21">
        <f>VLOOKUP(G279,lists!Z:AA,2,FALSE)</f>
        <v>6</v>
      </c>
      <c r="I279">
        <v>5</v>
      </c>
      <c r="J279" t="s">
        <v>40</v>
      </c>
      <c r="K279" t="s">
        <v>41</v>
      </c>
      <c r="L279" t="s">
        <v>56</v>
      </c>
      <c r="N279" t="s">
        <v>861</v>
      </c>
      <c r="O279" t="s">
        <v>34</v>
      </c>
      <c r="P279" s="36">
        <v>18000</v>
      </c>
      <c r="Q279">
        <v>0</v>
      </c>
      <c r="U279" s="3" t="str">
        <f t="shared" si="27"/>
        <v>2YO</v>
      </c>
      <c r="V279" s="3" t="str">
        <f t="shared" si="25"/>
        <v>A</v>
      </c>
      <c r="W279" t="b">
        <f>VLOOKUP(J279,lists!$B$2:$C$3,2,FALSE)</f>
        <v>1</v>
      </c>
      <c r="X279" t="b">
        <f>VLOOKUP(U279,lists!$B:$C,2,FALSE)</f>
        <v>1</v>
      </c>
      <c r="Y279" t="b">
        <f>IF(AND(H279&gt;=FLAT!$L$1,'Raw - F'!H279&lt;=FLAT!$L$2),TRUE,FALSE)</f>
        <v>1</v>
      </c>
      <c r="Z279" t="b">
        <f>VLOOKUP(V279,lists!$B$7:$C$8,2,FALSE)</f>
        <v>1</v>
      </c>
      <c r="AA279" t="b">
        <f>VLOOKUP(IF(K279="","Open",SUBSTITUTE(K279,"/Nov","")),lists!$B$27:$D$29,2,FALSE)</f>
        <v>1</v>
      </c>
      <c r="AB279" t="b">
        <f>VLOOKUP(I279,lists!B:C,2,FALSE)</f>
        <v>1</v>
      </c>
      <c r="AC279" t="b">
        <f>VLOOKUP(E279,lists!$B$23:$D$25,2,FALSE)</f>
        <v>1</v>
      </c>
      <c r="AD279">
        <f t="shared" si="24"/>
        <v>1</v>
      </c>
      <c r="AP279" s="32">
        <v>43995</v>
      </c>
      <c r="AQ279" s="32" t="s">
        <v>216</v>
      </c>
      <c r="AR279" s="32" t="s">
        <v>48</v>
      </c>
      <c r="AS279" s="32" t="s">
        <v>223</v>
      </c>
      <c r="AT279" s="32" t="s">
        <v>39</v>
      </c>
      <c r="AU279" s="32">
        <v>5</v>
      </c>
      <c r="AV279" s="32">
        <v>5</v>
      </c>
      <c r="AW279" s="32" t="s">
        <v>40</v>
      </c>
      <c r="AX279" s="32" t="s">
        <v>41</v>
      </c>
      <c r="BA279" s="32" t="s">
        <v>42</v>
      </c>
      <c r="BB279" s="32" t="s">
        <v>34</v>
      </c>
      <c r="BC279" s="32">
        <v>0</v>
      </c>
      <c r="BD279" s="32">
        <v>0</v>
      </c>
      <c r="BG279" s="32" t="s">
        <v>42</v>
      </c>
      <c r="BH279" s="32" t="s">
        <v>34</v>
      </c>
      <c r="BI279" s="32" t="s">
        <v>91</v>
      </c>
    </row>
    <row r="280" spans="1:61" x14ac:dyDescent="0.35">
      <c r="A280" s="4">
        <f t="shared" si="28"/>
        <v>280</v>
      </c>
      <c r="B280" s="4">
        <f t="shared" si="26"/>
        <v>279</v>
      </c>
      <c r="C280" s="12">
        <v>44056</v>
      </c>
      <c r="D280" t="s">
        <v>184</v>
      </c>
      <c r="E280" s="5" t="s">
        <v>48</v>
      </c>
      <c r="F280" t="s">
        <v>586</v>
      </c>
      <c r="G280" t="s">
        <v>335</v>
      </c>
      <c r="H280" s="21">
        <f>VLOOKUP(G280,lists!Z:AA,2,FALSE)</f>
        <v>13</v>
      </c>
      <c r="I280">
        <v>5</v>
      </c>
      <c r="J280" t="s">
        <v>32</v>
      </c>
      <c r="N280" t="s">
        <v>864</v>
      </c>
      <c r="O280" t="s">
        <v>34</v>
      </c>
      <c r="P280"/>
      <c r="Q280" t="s">
        <v>296</v>
      </c>
      <c r="U280" s="3" t="str">
        <f t="shared" si="27"/>
        <v>Other</v>
      </c>
      <c r="V280" s="3" t="str">
        <f t="shared" si="25"/>
        <v>A</v>
      </c>
      <c r="W280" t="b">
        <f>VLOOKUP(J280,lists!$B$2:$C$3,2,FALSE)</f>
        <v>1</v>
      </c>
      <c r="X280" t="b">
        <f>VLOOKUP(U280,lists!$B:$C,2,FALSE)</f>
        <v>1</v>
      </c>
      <c r="Y280" t="b">
        <f>IF(AND(H280&gt;=FLAT!$L$1,'Raw - F'!H280&lt;=FLAT!$L$2),TRUE,FALSE)</f>
        <v>1</v>
      </c>
      <c r="Z280" t="b">
        <f>VLOOKUP(V280,lists!$B$7:$C$8,2,FALSE)</f>
        <v>1</v>
      </c>
      <c r="AA280" t="b">
        <f>VLOOKUP(IF(K280="","Open",SUBSTITUTE(K280,"/Nov","")),lists!$B$27:$D$29,2,FALSE)</f>
        <v>1</v>
      </c>
      <c r="AB280" t="b">
        <f>VLOOKUP(I280,lists!B:C,2,FALSE)</f>
        <v>1</v>
      </c>
      <c r="AC280" t="b">
        <f>VLOOKUP(E280,lists!$B$23:$D$25,2,FALSE)</f>
        <v>1</v>
      </c>
      <c r="AD280">
        <f t="shared" si="24"/>
        <v>1</v>
      </c>
      <c r="AP280" s="32">
        <v>43995</v>
      </c>
      <c r="AQ280" s="32" t="s">
        <v>216</v>
      </c>
      <c r="AR280" s="32" t="s">
        <v>48</v>
      </c>
      <c r="AS280" s="32" t="s">
        <v>49</v>
      </c>
      <c r="AT280" s="32" t="s">
        <v>51</v>
      </c>
      <c r="AU280" s="32">
        <v>7</v>
      </c>
      <c r="AV280" s="32">
        <v>5</v>
      </c>
      <c r="AW280" s="32" t="s">
        <v>40</v>
      </c>
      <c r="AX280" s="32" t="s">
        <v>50</v>
      </c>
      <c r="BA280" s="32" t="s">
        <v>46</v>
      </c>
      <c r="BB280" s="32" t="s">
        <v>34</v>
      </c>
      <c r="BC280" s="32">
        <v>0</v>
      </c>
      <c r="BD280" s="32">
        <v>0</v>
      </c>
      <c r="BG280" s="32" t="s">
        <v>81</v>
      </c>
      <c r="BH280" s="32" t="s">
        <v>34</v>
      </c>
      <c r="BI280" s="32" t="s">
        <v>91</v>
      </c>
    </row>
    <row r="281" spans="1:61" x14ac:dyDescent="0.35">
      <c r="A281" s="4">
        <f t="shared" si="28"/>
        <v>281</v>
      </c>
      <c r="B281" s="4">
        <f t="shared" si="26"/>
        <v>280</v>
      </c>
      <c r="C281" s="12">
        <v>44056</v>
      </c>
      <c r="D281" t="s">
        <v>184</v>
      </c>
      <c r="E281" s="5" t="s">
        <v>48</v>
      </c>
      <c r="F281" t="s">
        <v>426</v>
      </c>
      <c r="G281" t="s">
        <v>329</v>
      </c>
      <c r="H281" s="21">
        <f>VLOOKUP(G281,lists!Z:AA,2,FALSE)</f>
        <v>8</v>
      </c>
      <c r="I281">
        <v>5</v>
      </c>
      <c r="J281" t="s">
        <v>40</v>
      </c>
      <c r="K281" t="s">
        <v>41</v>
      </c>
      <c r="L281" t="s">
        <v>56</v>
      </c>
      <c r="N281" t="s">
        <v>861</v>
      </c>
      <c r="O281" t="s">
        <v>34</v>
      </c>
      <c r="P281" s="36">
        <v>18000</v>
      </c>
      <c r="Q281">
        <v>0</v>
      </c>
      <c r="U281" s="3" t="str">
        <f t="shared" si="27"/>
        <v>2YO</v>
      </c>
      <c r="V281" s="3" t="str">
        <f t="shared" si="25"/>
        <v>A</v>
      </c>
      <c r="W281" t="b">
        <f>VLOOKUP(J281,lists!$B$2:$C$3,2,FALSE)</f>
        <v>1</v>
      </c>
      <c r="X281" t="b">
        <f>VLOOKUP(U281,lists!$B:$C,2,FALSE)</f>
        <v>1</v>
      </c>
      <c r="Y281" t="b">
        <f>IF(AND(H281&gt;=FLAT!$L$1,'Raw - F'!H281&lt;=FLAT!$L$2),TRUE,FALSE)</f>
        <v>1</v>
      </c>
      <c r="Z281" t="b">
        <f>VLOOKUP(V281,lists!$B$7:$C$8,2,FALSE)</f>
        <v>1</v>
      </c>
      <c r="AA281" t="b">
        <f>VLOOKUP(IF(K281="","Open",SUBSTITUTE(K281,"/Nov","")),lists!$B$27:$D$29,2,FALSE)</f>
        <v>1</v>
      </c>
      <c r="AB281" t="b">
        <f>VLOOKUP(I281,lists!B:C,2,FALSE)</f>
        <v>1</v>
      </c>
      <c r="AC281" t="b">
        <f>VLOOKUP(E281,lists!$B$23:$D$25,2,FALSE)</f>
        <v>1</v>
      </c>
      <c r="AD281">
        <f t="shared" si="24"/>
        <v>1</v>
      </c>
      <c r="AP281" s="32">
        <v>43995</v>
      </c>
      <c r="AQ281" s="32" t="s">
        <v>216</v>
      </c>
      <c r="AR281" s="32" t="s">
        <v>48</v>
      </c>
      <c r="AS281" s="32" t="s">
        <v>223</v>
      </c>
      <c r="AT281" s="32" t="s">
        <v>45</v>
      </c>
      <c r="AU281" s="32">
        <v>10</v>
      </c>
      <c r="AV281" s="32">
        <v>5</v>
      </c>
      <c r="AW281" s="32" t="s">
        <v>40</v>
      </c>
      <c r="AX281" s="32" t="s">
        <v>41</v>
      </c>
      <c r="BA281" s="32" t="s">
        <v>46</v>
      </c>
      <c r="BB281" s="32" t="s">
        <v>34</v>
      </c>
      <c r="BC281" s="32">
        <v>0</v>
      </c>
      <c r="BD281" s="32">
        <v>0</v>
      </c>
      <c r="BG281" s="32" t="s">
        <v>81</v>
      </c>
      <c r="BH281" s="32" t="s">
        <v>34</v>
      </c>
      <c r="BI281" s="32" t="s">
        <v>91</v>
      </c>
    </row>
    <row r="282" spans="1:61" x14ac:dyDescent="0.35">
      <c r="A282" s="4">
        <f t="shared" si="28"/>
        <v>282</v>
      </c>
      <c r="B282" s="4">
        <f t="shared" si="26"/>
        <v>281</v>
      </c>
      <c r="C282" s="12">
        <v>44056</v>
      </c>
      <c r="D282" t="s">
        <v>140</v>
      </c>
      <c r="E282" s="5" t="s">
        <v>29</v>
      </c>
      <c r="F282" t="s">
        <v>587</v>
      </c>
      <c r="G282" t="s">
        <v>331</v>
      </c>
      <c r="H282" s="21">
        <f>VLOOKUP(G282,lists!Z:AA,2,FALSE)</f>
        <v>9</v>
      </c>
      <c r="I282">
        <v>4</v>
      </c>
      <c r="J282" t="s">
        <v>32</v>
      </c>
      <c r="N282" t="s">
        <v>862</v>
      </c>
      <c r="O282" t="s">
        <v>34</v>
      </c>
      <c r="P282"/>
      <c r="Q282" t="s">
        <v>293</v>
      </c>
      <c r="U282" s="3" t="str">
        <f t="shared" si="27"/>
        <v>Other</v>
      </c>
      <c r="V282" s="3" t="str">
        <f t="shared" si="25"/>
        <v>A</v>
      </c>
      <c r="W282" t="b">
        <f>VLOOKUP(J282,lists!$B$2:$C$3,2,FALSE)</f>
        <v>1</v>
      </c>
      <c r="X282" t="b">
        <f>VLOOKUP(U282,lists!$B:$C,2,FALSE)</f>
        <v>1</v>
      </c>
      <c r="Y282" t="b">
        <f>IF(AND(H282&gt;=FLAT!$L$1,'Raw - F'!H282&lt;=FLAT!$L$2),TRUE,FALSE)</f>
        <v>1</v>
      </c>
      <c r="Z282" t="b">
        <f>VLOOKUP(V282,lists!$B$7:$C$8,2,FALSE)</f>
        <v>1</v>
      </c>
      <c r="AA282" t="b">
        <f>VLOOKUP(IF(K282="","Open",SUBSTITUTE(K282,"/Nov","")),lists!$B$27:$D$29,2,FALSE)</f>
        <v>1</v>
      </c>
      <c r="AB282" t="b">
        <f>VLOOKUP(I282,lists!B:C,2,FALSE)</f>
        <v>1</v>
      </c>
      <c r="AC282" t="b">
        <f>VLOOKUP(E282,lists!$B$23:$D$25,2,FALSE)</f>
        <v>1</v>
      </c>
      <c r="AD282">
        <f t="shared" ref="AD282:AD345" si="29">IF(AND(W282=TRUE,X282=TRUE,Y282=TRUE,Z282=TRUE,AA282=TRUE,AB282=TRUE,AC282=TRUE),1,0)</f>
        <v>1</v>
      </c>
      <c r="AP282" s="32">
        <v>43996</v>
      </c>
      <c r="AQ282" s="32" t="s">
        <v>214</v>
      </c>
      <c r="AR282" s="32" t="s">
        <v>29</v>
      </c>
      <c r="AS282" s="32" t="s">
        <v>233</v>
      </c>
      <c r="AT282" s="32" t="s">
        <v>39</v>
      </c>
      <c r="AU282" s="32">
        <v>5</v>
      </c>
      <c r="AV282" s="32">
        <v>1</v>
      </c>
      <c r="AW282" s="32" t="s">
        <v>40</v>
      </c>
      <c r="BA282" s="32" t="s">
        <v>33</v>
      </c>
      <c r="BB282" s="32" t="s">
        <v>34</v>
      </c>
      <c r="BC282" s="32">
        <v>0</v>
      </c>
      <c r="BD282" s="32">
        <v>0</v>
      </c>
      <c r="BG282" s="32" t="s">
        <v>81</v>
      </c>
      <c r="BH282" s="32" t="s">
        <v>34</v>
      </c>
      <c r="BI282" s="32" t="s">
        <v>91</v>
      </c>
    </row>
    <row r="283" spans="1:61" x14ac:dyDescent="0.35">
      <c r="A283" s="4">
        <f t="shared" si="28"/>
        <v>283</v>
      </c>
      <c r="B283" s="4">
        <f t="shared" si="26"/>
        <v>282</v>
      </c>
      <c r="C283" s="12">
        <v>44056</v>
      </c>
      <c r="D283" t="s">
        <v>140</v>
      </c>
      <c r="E283" s="5" t="s">
        <v>29</v>
      </c>
      <c r="F283" t="s">
        <v>588</v>
      </c>
      <c r="G283" t="s">
        <v>331</v>
      </c>
      <c r="H283" s="21">
        <f>VLOOKUP(G283,lists!Z:AA,2,FALSE)</f>
        <v>9</v>
      </c>
      <c r="I283">
        <v>5</v>
      </c>
      <c r="J283" t="s">
        <v>40</v>
      </c>
      <c r="K283" t="s">
        <v>41</v>
      </c>
      <c r="N283" t="s">
        <v>862</v>
      </c>
      <c r="O283" t="s">
        <v>34</v>
      </c>
      <c r="P283"/>
      <c r="Q283">
        <v>0</v>
      </c>
      <c r="U283" s="3" t="str">
        <f t="shared" si="27"/>
        <v>Other</v>
      </c>
      <c r="V283" s="3" t="str">
        <f t="shared" si="25"/>
        <v>A</v>
      </c>
      <c r="W283" t="b">
        <f>VLOOKUP(J283,lists!$B$2:$C$3,2,FALSE)</f>
        <v>1</v>
      </c>
      <c r="X283" t="b">
        <f>VLOOKUP(U283,lists!$B:$C,2,FALSE)</f>
        <v>1</v>
      </c>
      <c r="Y283" t="b">
        <f>IF(AND(H283&gt;=FLAT!$L$1,'Raw - F'!H283&lt;=FLAT!$L$2),TRUE,FALSE)</f>
        <v>1</v>
      </c>
      <c r="Z283" t="b">
        <f>VLOOKUP(V283,lists!$B$7:$C$8,2,FALSE)</f>
        <v>1</v>
      </c>
      <c r="AA283" t="b">
        <f>VLOOKUP(IF(K283="","Open",SUBSTITUTE(K283,"/Nov","")),lists!$B$27:$D$29,2,FALSE)</f>
        <v>1</v>
      </c>
      <c r="AB283" t="b">
        <f>VLOOKUP(I283,lists!B:C,2,FALSE)</f>
        <v>1</v>
      </c>
      <c r="AC283" t="b">
        <f>VLOOKUP(E283,lists!$B$23:$D$25,2,FALSE)</f>
        <v>1</v>
      </c>
      <c r="AD283">
        <f t="shared" si="29"/>
        <v>1</v>
      </c>
      <c r="AP283" s="32">
        <v>43996</v>
      </c>
      <c r="AQ283" s="32" t="s">
        <v>214</v>
      </c>
      <c r="AR283" s="32" t="s">
        <v>29</v>
      </c>
      <c r="AS283" s="32" t="s">
        <v>234</v>
      </c>
      <c r="AT283" s="32" t="s">
        <v>59</v>
      </c>
      <c r="AU283" s="32">
        <v>14</v>
      </c>
      <c r="AV283" s="32">
        <v>1</v>
      </c>
      <c r="AW283" s="32" t="s">
        <v>40</v>
      </c>
      <c r="BA283" s="32" t="s">
        <v>33</v>
      </c>
      <c r="BB283" s="32" t="s">
        <v>34</v>
      </c>
      <c r="BC283" s="32">
        <v>0</v>
      </c>
      <c r="BD283" s="32">
        <v>0</v>
      </c>
      <c r="BG283" s="32" t="s">
        <v>81</v>
      </c>
      <c r="BH283" s="32" t="s">
        <v>34</v>
      </c>
      <c r="BI283" s="32" t="s">
        <v>91</v>
      </c>
    </row>
    <row r="284" spans="1:61" x14ac:dyDescent="0.35">
      <c r="A284" s="4">
        <f t="shared" si="28"/>
        <v>284</v>
      </c>
      <c r="B284" s="4">
        <f t="shared" si="26"/>
        <v>283</v>
      </c>
      <c r="C284" s="12">
        <v>44056</v>
      </c>
      <c r="D284" t="s">
        <v>140</v>
      </c>
      <c r="E284" s="5" t="s">
        <v>29</v>
      </c>
      <c r="F284" t="s">
        <v>589</v>
      </c>
      <c r="G284" t="s">
        <v>328</v>
      </c>
      <c r="H284" s="21">
        <f>VLOOKUP(G284,lists!Z:AA,2,FALSE)</f>
        <v>6</v>
      </c>
      <c r="I284">
        <v>5</v>
      </c>
      <c r="J284" t="s">
        <v>40</v>
      </c>
      <c r="K284" t="s">
        <v>41</v>
      </c>
      <c r="N284" t="s">
        <v>861</v>
      </c>
      <c r="O284" t="s">
        <v>34</v>
      </c>
      <c r="P284"/>
      <c r="Q284">
        <v>0</v>
      </c>
      <c r="U284" s="3" t="str">
        <f t="shared" si="27"/>
        <v>2YO</v>
      </c>
      <c r="V284" s="3" t="str">
        <f t="shared" si="25"/>
        <v>A</v>
      </c>
      <c r="W284" t="b">
        <f>VLOOKUP(J284,lists!$B$2:$C$3,2,FALSE)</f>
        <v>1</v>
      </c>
      <c r="X284" t="b">
        <f>VLOOKUP(U284,lists!$B:$C,2,FALSE)</f>
        <v>1</v>
      </c>
      <c r="Y284" t="b">
        <f>IF(AND(H284&gt;=FLAT!$L$1,'Raw - F'!H284&lt;=FLAT!$L$2),TRUE,FALSE)</f>
        <v>1</v>
      </c>
      <c r="Z284" t="b">
        <f>VLOOKUP(V284,lists!$B$7:$C$8,2,FALSE)</f>
        <v>1</v>
      </c>
      <c r="AA284" t="b">
        <f>VLOOKUP(IF(K284="","Open",SUBSTITUTE(K284,"/Nov","")),lists!$B$27:$D$29,2,FALSE)</f>
        <v>1</v>
      </c>
      <c r="AB284" t="b">
        <f>VLOOKUP(I284,lists!B:C,2,FALSE)</f>
        <v>1</v>
      </c>
      <c r="AC284" t="b">
        <f>VLOOKUP(E284,lists!$B$23:$D$25,2,FALSE)</f>
        <v>1</v>
      </c>
      <c r="AD284">
        <f t="shared" si="29"/>
        <v>1</v>
      </c>
      <c r="AP284" s="32">
        <v>43996</v>
      </c>
      <c r="AQ284" s="32" t="s">
        <v>214</v>
      </c>
      <c r="AR284" s="32" t="s">
        <v>29</v>
      </c>
      <c r="AS284" s="32" t="s">
        <v>30</v>
      </c>
      <c r="AT284" s="32" t="s">
        <v>39</v>
      </c>
      <c r="AU284" s="32">
        <v>5</v>
      </c>
      <c r="AV284" s="32">
        <v>2</v>
      </c>
      <c r="AW284" s="32" t="s">
        <v>32</v>
      </c>
      <c r="BA284" s="32" t="s">
        <v>33</v>
      </c>
      <c r="BB284" s="32" t="s">
        <v>34</v>
      </c>
      <c r="BC284" s="32">
        <v>86</v>
      </c>
      <c r="BD284" s="32">
        <v>105</v>
      </c>
      <c r="BG284" s="32" t="s">
        <v>81</v>
      </c>
      <c r="BH284" s="32" t="s">
        <v>34</v>
      </c>
      <c r="BI284" s="32" t="s">
        <v>301</v>
      </c>
    </row>
    <row r="285" spans="1:61" x14ac:dyDescent="0.35">
      <c r="A285" s="4">
        <f t="shared" si="28"/>
        <v>285</v>
      </c>
      <c r="B285" s="4">
        <f t="shared" si="26"/>
        <v>284</v>
      </c>
      <c r="C285" s="12">
        <v>44056</v>
      </c>
      <c r="D285" t="s">
        <v>140</v>
      </c>
      <c r="E285" s="5" t="s">
        <v>29</v>
      </c>
      <c r="F285" t="s">
        <v>590</v>
      </c>
      <c r="G285" t="s">
        <v>328</v>
      </c>
      <c r="H285" s="21">
        <f>VLOOKUP(G285,lists!Z:AA,2,FALSE)</f>
        <v>6</v>
      </c>
      <c r="I285">
        <v>4</v>
      </c>
      <c r="J285" t="s">
        <v>32</v>
      </c>
      <c r="N285" t="s">
        <v>862</v>
      </c>
      <c r="O285" t="s">
        <v>34</v>
      </c>
      <c r="P285"/>
      <c r="Q285" t="s">
        <v>293</v>
      </c>
      <c r="U285" s="3" t="str">
        <f t="shared" si="27"/>
        <v>Other</v>
      </c>
      <c r="V285" s="3" t="str">
        <f t="shared" si="25"/>
        <v>A</v>
      </c>
      <c r="W285" t="b">
        <f>VLOOKUP(J285,lists!$B$2:$C$3,2,FALSE)</f>
        <v>1</v>
      </c>
      <c r="X285" t="b">
        <f>VLOOKUP(U285,lists!$B:$C,2,FALSE)</f>
        <v>1</v>
      </c>
      <c r="Y285" t="b">
        <f>IF(AND(H285&gt;=FLAT!$L$1,'Raw - F'!H285&lt;=FLAT!$L$2),TRUE,FALSE)</f>
        <v>1</v>
      </c>
      <c r="Z285" t="b">
        <f>VLOOKUP(V285,lists!$B$7:$C$8,2,FALSE)</f>
        <v>1</v>
      </c>
      <c r="AA285" t="b">
        <f>VLOOKUP(IF(K285="","Open",SUBSTITUTE(K285,"/Nov","")),lists!$B$27:$D$29,2,FALSE)</f>
        <v>1</v>
      </c>
      <c r="AB285" t="b">
        <f>VLOOKUP(I285,lists!B:C,2,FALSE)</f>
        <v>1</v>
      </c>
      <c r="AC285" t="b">
        <f>VLOOKUP(E285,lists!$B$23:$D$25,2,FALSE)</f>
        <v>1</v>
      </c>
      <c r="AD285">
        <f t="shared" si="29"/>
        <v>1</v>
      </c>
      <c r="AP285" s="32">
        <v>43996</v>
      </c>
      <c r="AQ285" s="32" t="s">
        <v>214</v>
      </c>
      <c r="AR285" s="32" t="s">
        <v>29</v>
      </c>
      <c r="AS285" s="32" t="s">
        <v>30</v>
      </c>
      <c r="AT285" s="32" t="s">
        <v>45</v>
      </c>
      <c r="AU285" s="32">
        <v>10</v>
      </c>
      <c r="AV285" s="32">
        <v>2</v>
      </c>
      <c r="AW285" s="32" t="s">
        <v>32</v>
      </c>
      <c r="BA285" s="32" t="s">
        <v>33</v>
      </c>
      <c r="BB285" s="32" t="s">
        <v>34</v>
      </c>
      <c r="BC285" s="32">
        <v>81</v>
      </c>
      <c r="BD285" s="32">
        <v>100</v>
      </c>
      <c r="BG285" s="32" t="s">
        <v>81</v>
      </c>
      <c r="BH285" s="32" t="s">
        <v>34</v>
      </c>
      <c r="BI285" s="32" t="s">
        <v>300</v>
      </c>
    </row>
    <row r="286" spans="1:61" x14ac:dyDescent="0.35">
      <c r="A286" s="4">
        <f t="shared" si="28"/>
        <v>286</v>
      </c>
      <c r="B286" s="4">
        <f t="shared" si="26"/>
        <v>285</v>
      </c>
      <c r="C286" s="12">
        <v>44056</v>
      </c>
      <c r="D286" t="s">
        <v>140</v>
      </c>
      <c r="E286" s="5" t="s">
        <v>29</v>
      </c>
      <c r="F286" t="s">
        <v>591</v>
      </c>
      <c r="G286" t="s">
        <v>329</v>
      </c>
      <c r="H286" s="21">
        <f>VLOOKUP(G286,lists!Z:AA,2,FALSE)</f>
        <v>8</v>
      </c>
      <c r="I286">
        <v>6</v>
      </c>
      <c r="J286" t="s">
        <v>32</v>
      </c>
      <c r="M286" t="s">
        <v>377</v>
      </c>
      <c r="N286" t="s">
        <v>864</v>
      </c>
      <c r="O286" t="s">
        <v>34</v>
      </c>
      <c r="P286"/>
      <c r="Q286" t="s">
        <v>321</v>
      </c>
      <c r="U286" s="3" t="str">
        <f t="shared" si="27"/>
        <v>Other</v>
      </c>
      <c r="V286" s="3" t="str">
        <f t="shared" si="25"/>
        <v>A</v>
      </c>
      <c r="W286" t="b">
        <f>VLOOKUP(J286,lists!$B$2:$C$3,2,FALSE)</f>
        <v>1</v>
      </c>
      <c r="X286" t="b">
        <f>VLOOKUP(U286,lists!$B:$C,2,FALSE)</f>
        <v>1</v>
      </c>
      <c r="Y286" t="b">
        <f>IF(AND(H286&gt;=FLAT!$L$1,'Raw - F'!H286&lt;=FLAT!$L$2),TRUE,FALSE)</f>
        <v>1</v>
      </c>
      <c r="Z286" t="b">
        <f>VLOOKUP(V286,lists!$B$7:$C$8,2,FALSE)</f>
        <v>1</v>
      </c>
      <c r="AA286" t="b">
        <f>VLOOKUP(IF(K286="","Open",SUBSTITUTE(K286,"/Nov","")),lists!$B$27:$D$29,2,FALSE)</f>
        <v>1</v>
      </c>
      <c r="AB286" t="b">
        <f>VLOOKUP(I286,lists!B:C,2,FALSE)</f>
        <v>1</v>
      </c>
      <c r="AC286" t="b">
        <f>VLOOKUP(E286,lists!$B$23:$D$25,2,FALSE)</f>
        <v>1</v>
      </c>
      <c r="AD286">
        <f t="shared" si="29"/>
        <v>1</v>
      </c>
      <c r="AP286" s="32">
        <v>43996</v>
      </c>
      <c r="AQ286" s="32" t="s">
        <v>214</v>
      </c>
      <c r="AR286" s="32" t="s">
        <v>29</v>
      </c>
      <c r="AS286" s="32" t="s">
        <v>30</v>
      </c>
      <c r="AT286" s="32" t="s">
        <v>36</v>
      </c>
      <c r="AU286" s="32">
        <v>8</v>
      </c>
      <c r="AV286" s="32">
        <v>3</v>
      </c>
      <c r="AW286" s="32" t="s">
        <v>32</v>
      </c>
      <c r="BA286" s="32" t="s">
        <v>33</v>
      </c>
      <c r="BB286" s="32" t="s">
        <v>34</v>
      </c>
      <c r="BC286" s="32">
        <v>71</v>
      </c>
      <c r="BD286" s="32">
        <v>90</v>
      </c>
      <c r="BG286" s="32" t="s">
        <v>81</v>
      </c>
      <c r="BH286" s="32" t="s">
        <v>34</v>
      </c>
      <c r="BI286" s="32" t="s">
        <v>304</v>
      </c>
    </row>
    <row r="287" spans="1:61" x14ac:dyDescent="0.35">
      <c r="A287" s="4">
        <f t="shared" si="28"/>
        <v>287</v>
      </c>
      <c r="B287" s="4">
        <f t="shared" si="26"/>
        <v>286</v>
      </c>
      <c r="C287" s="12">
        <v>44056</v>
      </c>
      <c r="D287" t="s">
        <v>140</v>
      </c>
      <c r="E287" s="5" t="s">
        <v>29</v>
      </c>
      <c r="F287" t="s">
        <v>592</v>
      </c>
      <c r="G287" t="s">
        <v>327</v>
      </c>
      <c r="H287" s="21">
        <f>VLOOKUP(G287,lists!Z:AA,2,FALSE)</f>
        <v>5</v>
      </c>
      <c r="I287">
        <v>5</v>
      </c>
      <c r="J287" t="s">
        <v>32</v>
      </c>
      <c r="N287" t="s">
        <v>862</v>
      </c>
      <c r="O287" t="s">
        <v>34</v>
      </c>
      <c r="P287"/>
      <c r="Q287" t="s">
        <v>303</v>
      </c>
      <c r="U287" s="3" t="str">
        <f t="shared" si="27"/>
        <v>Other</v>
      </c>
      <c r="V287" s="3" t="str">
        <f t="shared" si="25"/>
        <v>A</v>
      </c>
      <c r="W287" t="b">
        <f>VLOOKUP(J287,lists!$B$2:$C$3,2,FALSE)</f>
        <v>1</v>
      </c>
      <c r="X287" t="b">
        <f>VLOOKUP(U287,lists!$B:$C,2,FALSE)</f>
        <v>1</v>
      </c>
      <c r="Y287" t="b">
        <f>IF(AND(H287&gt;=FLAT!$L$1,'Raw - F'!H287&lt;=FLAT!$L$2),TRUE,FALSE)</f>
        <v>1</v>
      </c>
      <c r="Z287" t="b">
        <f>VLOOKUP(V287,lists!$B$7:$C$8,2,FALSE)</f>
        <v>1</v>
      </c>
      <c r="AA287" t="b">
        <f>VLOOKUP(IF(K287="","Open",SUBSTITUTE(K287,"/Nov","")),lists!$B$27:$D$29,2,FALSE)</f>
        <v>1</v>
      </c>
      <c r="AB287" t="b">
        <f>VLOOKUP(I287,lists!B:C,2,FALSE)</f>
        <v>1</v>
      </c>
      <c r="AC287" t="b">
        <f>VLOOKUP(E287,lists!$B$23:$D$25,2,FALSE)</f>
        <v>1</v>
      </c>
      <c r="AD287">
        <f t="shared" si="29"/>
        <v>1</v>
      </c>
      <c r="AP287" s="32">
        <v>43996</v>
      </c>
      <c r="AQ287" s="32" t="s">
        <v>214</v>
      </c>
      <c r="AR287" s="32" t="s">
        <v>29</v>
      </c>
      <c r="AS287" s="32" t="s">
        <v>223</v>
      </c>
      <c r="AT287" s="32" t="s">
        <v>37</v>
      </c>
      <c r="AU287" s="32">
        <v>6</v>
      </c>
      <c r="AV287" s="32">
        <v>5</v>
      </c>
      <c r="AW287" s="32" t="s">
        <v>40</v>
      </c>
      <c r="AX287" s="32" t="s">
        <v>41</v>
      </c>
      <c r="BA287" s="32" t="s">
        <v>42</v>
      </c>
      <c r="BB287" s="32" t="s">
        <v>34</v>
      </c>
      <c r="BC287" s="32">
        <v>0</v>
      </c>
      <c r="BD287" s="32">
        <v>0</v>
      </c>
      <c r="BG287" s="32" t="s">
        <v>42</v>
      </c>
      <c r="BH287" s="32" t="s">
        <v>34</v>
      </c>
      <c r="BI287" s="32" t="s">
        <v>91</v>
      </c>
    </row>
    <row r="288" spans="1:61" x14ac:dyDescent="0.35">
      <c r="A288" s="4">
        <f t="shared" si="28"/>
        <v>288</v>
      </c>
      <c r="B288" s="4">
        <f t="shared" si="26"/>
        <v>287</v>
      </c>
      <c r="C288" s="12">
        <v>44056</v>
      </c>
      <c r="D288" t="s">
        <v>140</v>
      </c>
      <c r="E288" s="5" t="s">
        <v>29</v>
      </c>
      <c r="F288" t="s">
        <v>402</v>
      </c>
      <c r="G288" t="s">
        <v>67</v>
      </c>
      <c r="H288" s="21">
        <f>VLOOKUP(G288,lists!Z:AA,2,FALSE)</f>
        <v>12</v>
      </c>
      <c r="I288">
        <v>6</v>
      </c>
      <c r="J288" t="s">
        <v>32</v>
      </c>
      <c r="N288" t="s">
        <v>862</v>
      </c>
      <c r="O288" t="s">
        <v>34</v>
      </c>
      <c r="P288"/>
      <c r="Q288" t="s">
        <v>870</v>
      </c>
      <c r="U288" s="3" t="str">
        <f t="shared" si="27"/>
        <v>Other</v>
      </c>
      <c r="V288" s="3" t="str">
        <f t="shared" si="25"/>
        <v>A</v>
      </c>
      <c r="W288" t="b">
        <f>VLOOKUP(J288,lists!$B$2:$C$3,2,FALSE)</f>
        <v>1</v>
      </c>
      <c r="X288" t="b">
        <f>VLOOKUP(U288,lists!$B:$C,2,FALSE)</f>
        <v>1</v>
      </c>
      <c r="Y288" t="b">
        <f>IF(AND(H288&gt;=FLAT!$L$1,'Raw - F'!H288&lt;=FLAT!$L$2),TRUE,FALSE)</f>
        <v>1</v>
      </c>
      <c r="Z288" t="b">
        <f>VLOOKUP(V288,lists!$B$7:$C$8,2,FALSE)</f>
        <v>1</v>
      </c>
      <c r="AA288" t="b">
        <f>VLOOKUP(IF(K288="","Open",SUBSTITUTE(K288,"/Nov","")),lists!$B$27:$D$29,2,FALSE)</f>
        <v>1</v>
      </c>
      <c r="AB288" t="b">
        <f>VLOOKUP(I288,lists!B:C,2,FALSE)</f>
        <v>1</v>
      </c>
      <c r="AC288" t="b">
        <f>VLOOKUP(E288,lists!$B$23:$D$25,2,FALSE)</f>
        <v>1</v>
      </c>
      <c r="AD288">
        <f t="shared" si="29"/>
        <v>1</v>
      </c>
      <c r="AP288" s="32">
        <v>43996</v>
      </c>
      <c r="AQ288" s="32" t="s">
        <v>214</v>
      </c>
      <c r="AR288" s="32" t="s">
        <v>29</v>
      </c>
      <c r="AS288" s="32" t="s">
        <v>223</v>
      </c>
      <c r="AT288" s="32" t="s">
        <v>51</v>
      </c>
      <c r="AU288" s="32">
        <v>7</v>
      </c>
      <c r="AV288" s="32">
        <v>5</v>
      </c>
      <c r="AW288" s="32" t="s">
        <v>40</v>
      </c>
      <c r="AX288" s="32" t="s">
        <v>41</v>
      </c>
      <c r="BA288" s="32" t="s">
        <v>42</v>
      </c>
      <c r="BB288" s="32" t="s">
        <v>52</v>
      </c>
      <c r="BC288" s="32">
        <v>0</v>
      </c>
      <c r="BD288" s="32">
        <v>0</v>
      </c>
      <c r="BG288" s="32" t="s">
        <v>42</v>
      </c>
      <c r="BH288" s="32" t="s">
        <v>52</v>
      </c>
      <c r="BI288" s="32" t="s">
        <v>91</v>
      </c>
    </row>
    <row r="289" spans="1:61" x14ac:dyDescent="0.35">
      <c r="A289" s="4">
        <f t="shared" si="28"/>
        <v>289</v>
      </c>
      <c r="B289" s="4">
        <f t="shared" si="26"/>
        <v>288</v>
      </c>
      <c r="C289" s="12">
        <v>44056</v>
      </c>
      <c r="D289" t="s">
        <v>140</v>
      </c>
      <c r="E289" s="5" t="s">
        <v>29</v>
      </c>
      <c r="F289" t="s">
        <v>351</v>
      </c>
      <c r="G289" t="s">
        <v>327</v>
      </c>
      <c r="H289" s="21">
        <f>VLOOKUP(G289,lists!Z:AA,2,FALSE)</f>
        <v>5</v>
      </c>
      <c r="I289">
        <v>6</v>
      </c>
      <c r="J289" t="s">
        <v>32</v>
      </c>
      <c r="N289" t="s">
        <v>861</v>
      </c>
      <c r="O289" t="s">
        <v>34</v>
      </c>
      <c r="P289"/>
      <c r="Q289" t="s">
        <v>297</v>
      </c>
      <c r="U289" s="3" t="str">
        <f t="shared" si="27"/>
        <v>2YO</v>
      </c>
      <c r="V289" s="3" t="str">
        <f t="shared" si="25"/>
        <v>A</v>
      </c>
      <c r="W289" t="b">
        <f>VLOOKUP(J289,lists!$B$2:$C$3,2,FALSE)</f>
        <v>1</v>
      </c>
      <c r="X289" t="b">
        <f>VLOOKUP(U289,lists!$B:$C,2,FALSE)</f>
        <v>1</v>
      </c>
      <c r="Y289" t="b">
        <f>IF(AND(H289&gt;=FLAT!$L$1,'Raw - F'!H289&lt;=FLAT!$L$2),TRUE,FALSE)</f>
        <v>1</v>
      </c>
      <c r="Z289" t="b">
        <f>VLOOKUP(V289,lists!$B$7:$C$8,2,FALSE)</f>
        <v>1</v>
      </c>
      <c r="AA289" t="b">
        <f>VLOOKUP(IF(K289="","Open",SUBSTITUTE(K289,"/Nov","")),lists!$B$27:$D$29,2,FALSE)</f>
        <v>1</v>
      </c>
      <c r="AB289" t="b">
        <f>VLOOKUP(I289,lists!B:C,2,FALSE)</f>
        <v>1</v>
      </c>
      <c r="AC289" t="b">
        <f>VLOOKUP(E289,lists!$B$23:$D$25,2,FALSE)</f>
        <v>1</v>
      </c>
      <c r="AD289">
        <f t="shared" si="29"/>
        <v>1</v>
      </c>
      <c r="AP289" s="32">
        <v>43996</v>
      </c>
      <c r="AQ289" s="32" t="s">
        <v>214</v>
      </c>
      <c r="AR289" s="32" t="s">
        <v>29</v>
      </c>
      <c r="AS289" s="32" t="s">
        <v>49</v>
      </c>
      <c r="AT289" s="32" t="s">
        <v>31</v>
      </c>
      <c r="AU289" s="32">
        <v>12</v>
      </c>
      <c r="AV289" s="32">
        <v>5</v>
      </c>
      <c r="AW289" s="32" t="s">
        <v>40</v>
      </c>
      <c r="AX289" s="32" t="s">
        <v>50</v>
      </c>
      <c r="BA289" s="32" t="s">
        <v>43</v>
      </c>
      <c r="BB289" s="32" t="s">
        <v>34</v>
      </c>
      <c r="BC289" s="32">
        <v>0</v>
      </c>
      <c r="BD289" s="32">
        <v>0</v>
      </c>
      <c r="BG289" s="32" t="s">
        <v>43</v>
      </c>
      <c r="BH289" s="32" t="s">
        <v>34</v>
      </c>
      <c r="BI289" s="32" t="s">
        <v>91</v>
      </c>
    </row>
    <row r="290" spans="1:61" x14ac:dyDescent="0.35">
      <c r="A290" s="4">
        <f t="shared" si="28"/>
        <v>290</v>
      </c>
      <c r="B290" s="4">
        <f t="shared" si="26"/>
        <v>289</v>
      </c>
      <c r="C290" s="12">
        <v>44056</v>
      </c>
      <c r="D290" t="s">
        <v>164</v>
      </c>
      <c r="E290" s="5" t="s">
        <v>48</v>
      </c>
      <c r="F290" t="s">
        <v>593</v>
      </c>
      <c r="G290" t="s">
        <v>328</v>
      </c>
      <c r="H290" s="21">
        <f>VLOOKUP(G290,lists!Z:AA,2,FALSE)</f>
        <v>6</v>
      </c>
      <c r="I290">
        <v>5</v>
      </c>
      <c r="J290" t="s">
        <v>32</v>
      </c>
      <c r="N290" t="s">
        <v>862</v>
      </c>
      <c r="O290" t="s">
        <v>52</v>
      </c>
      <c r="P290"/>
      <c r="Q290" t="s">
        <v>296</v>
      </c>
      <c r="U290" s="3" t="str">
        <f t="shared" si="27"/>
        <v>Other</v>
      </c>
      <c r="V290" s="3" t="str">
        <f t="shared" si="25"/>
        <v>F</v>
      </c>
      <c r="W290" t="b">
        <f>VLOOKUP(J290,lists!$B$2:$C$3,2,FALSE)</f>
        <v>1</v>
      </c>
      <c r="X290" t="b">
        <f>VLOOKUP(U290,lists!$B:$C,2,FALSE)</f>
        <v>1</v>
      </c>
      <c r="Y290" t="b">
        <f>IF(AND(H290&gt;=FLAT!$L$1,'Raw - F'!H290&lt;=FLAT!$L$2),TRUE,FALSE)</f>
        <v>1</v>
      </c>
      <c r="Z290" t="b">
        <f>VLOOKUP(V290,lists!$B$7:$C$8,2,FALSE)</f>
        <v>1</v>
      </c>
      <c r="AA290" t="b">
        <f>VLOOKUP(IF(K290="","Open",SUBSTITUTE(K290,"/Nov","")),lists!$B$27:$D$29,2,FALSE)</f>
        <v>1</v>
      </c>
      <c r="AB290" t="b">
        <f>VLOOKUP(I290,lists!B:C,2,FALSE)</f>
        <v>1</v>
      </c>
      <c r="AC290" t="b">
        <f>VLOOKUP(E290,lists!$B$23:$D$25,2,FALSE)</f>
        <v>1</v>
      </c>
      <c r="AD290">
        <f t="shared" si="29"/>
        <v>1</v>
      </c>
      <c r="AP290" s="32">
        <v>43996</v>
      </c>
      <c r="AQ290" s="32" t="s">
        <v>217</v>
      </c>
      <c r="AR290" s="32" t="s">
        <v>48</v>
      </c>
      <c r="AS290" s="32" t="s">
        <v>235</v>
      </c>
      <c r="AT290" s="32" t="s">
        <v>37</v>
      </c>
      <c r="AU290" s="32">
        <v>6</v>
      </c>
      <c r="AV290" s="32">
        <v>1</v>
      </c>
      <c r="AW290" s="32" t="s">
        <v>40</v>
      </c>
      <c r="BA290" s="32" t="s">
        <v>46</v>
      </c>
      <c r="BB290" s="32" t="s">
        <v>34</v>
      </c>
      <c r="BC290" s="32">
        <v>0</v>
      </c>
      <c r="BD290" s="32">
        <v>0</v>
      </c>
      <c r="BG290" s="32" t="s">
        <v>81</v>
      </c>
      <c r="BH290" s="32" t="s">
        <v>34</v>
      </c>
      <c r="BI290" s="32" t="s">
        <v>91</v>
      </c>
    </row>
    <row r="291" spans="1:61" x14ac:dyDescent="0.35">
      <c r="A291" s="4">
        <f t="shared" si="28"/>
        <v>291</v>
      </c>
      <c r="B291" s="4">
        <f t="shared" si="26"/>
        <v>290</v>
      </c>
      <c r="C291" s="12">
        <v>44056</v>
      </c>
      <c r="D291" t="s">
        <v>164</v>
      </c>
      <c r="E291" s="5" t="s">
        <v>48</v>
      </c>
      <c r="F291" t="s">
        <v>353</v>
      </c>
      <c r="G291" t="s">
        <v>67</v>
      </c>
      <c r="H291" s="21">
        <f>VLOOKUP(G291,lists!Z:AA,2,FALSE)</f>
        <v>12</v>
      </c>
      <c r="I291">
        <v>2</v>
      </c>
      <c r="J291" t="s">
        <v>32</v>
      </c>
      <c r="N291" t="s">
        <v>862</v>
      </c>
      <c r="O291" t="s">
        <v>52</v>
      </c>
      <c r="P291"/>
      <c r="Q291" t="s">
        <v>300</v>
      </c>
      <c r="U291" s="3" t="str">
        <f t="shared" si="27"/>
        <v>Other</v>
      </c>
      <c r="V291" s="3" t="str">
        <f t="shared" si="25"/>
        <v>F</v>
      </c>
      <c r="W291" t="b">
        <f>VLOOKUP(J291,lists!$B$2:$C$3,2,FALSE)</f>
        <v>1</v>
      </c>
      <c r="X291" t="b">
        <f>VLOOKUP(U291,lists!$B:$C,2,FALSE)</f>
        <v>1</v>
      </c>
      <c r="Y291" t="b">
        <f>IF(AND(H291&gt;=FLAT!$L$1,'Raw - F'!H291&lt;=FLAT!$L$2),TRUE,FALSE)</f>
        <v>1</v>
      </c>
      <c r="Z291" t="b">
        <f>VLOOKUP(V291,lists!$B$7:$C$8,2,FALSE)</f>
        <v>1</v>
      </c>
      <c r="AA291" t="b">
        <f>VLOOKUP(IF(K291="","Open",SUBSTITUTE(K291,"/Nov","")),lists!$B$27:$D$29,2,FALSE)</f>
        <v>1</v>
      </c>
      <c r="AB291" t="b">
        <f>VLOOKUP(I291,lists!B:C,2,FALSE)</f>
        <v>1</v>
      </c>
      <c r="AC291" t="b">
        <f>VLOOKUP(E291,lists!$B$23:$D$25,2,FALSE)</f>
        <v>1</v>
      </c>
      <c r="AD291">
        <f t="shared" si="29"/>
        <v>1</v>
      </c>
      <c r="AP291" s="32">
        <v>43996</v>
      </c>
      <c r="AQ291" s="32" t="s">
        <v>217</v>
      </c>
      <c r="AR291" s="32" t="s">
        <v>48</v>
      </c>
      <c r="AS291" s="32" t="s">
        <v>236</v>
      </c>
      <c r="AT291" s="32" t="s">
        <v>224</v>
      </c>
      <c r="AU291" s="32">
        <v>11</v>
      </c>
      <c r="AV291" s="32">
        <v>1</v>
      </c>
      <c r="AW291" s="32" t="s">
        <v>40</v>
      </c>
      <c r="BA291" s="32" t="s">
        <v>43</v>
      </c>
      <c r="BB291" s="32" t="s">
        <v>120</v>
      </c>
      <c r="BC291" s="32">
        <v>0</v>
      </c>
      <c r="BD291" s="32">
        <v>0</v>
      </c>
      <c r="BG291" s="32" t="s">
        <v>43</v>
      </c>
      <c r="BH291" s="32" t="s">
        <v>34</v>
      </c>
      <c r="BI291" s="32" t="s">
        <v>91</v>
      </c>
    </row>
    <row r="292" spans="1:61" x14ac:dyDescent="0.35">
      <c r="A292" s="4">
        <f t="shared" si="28"/>
        <v>292</v>
      </c>
      <c r="B292" s="4">
        <f t="shared" si="26"/>
        <v>291</v>
      </c>
      <c r="C292" s="12">
        <v>44056</v>
      </c>
      <c r="D292" t="s">
        <v>164</v>
      </c>
      <c r="E292" s="5" t="s">
        <v>48</v>
      </c>
      <c r="F292" t="s">
        <v>594</v>
      </c>
      <c r="G292" t="s">
        <v>67</v>
      </c>
      <c r="H292" s="21">
        <f>VLOOKUP(G292,lists!Z:AA,2,FALSE)</f>
        <v>12</v>
      </c>
      <c r="I292">
        <v>4</v>
      </c>
      <c r="J292" t="s">
        <v>32</v>
      </c>
      <c r="N292" t="s">
        <v>863</v>
      </c>
      <c r="O292" t="s">
        <v>34</v>
      </c>
      <c r="P292"/>
      <c r="Q292" t="s">
        <v>308</v>
      </c>
      <c r="U292" s="3" t="str">
        <f t="shared" si="27"/>
        <v>3YO</v>
      </c>
      <c r="V292" s="3" t="str">
        <f t="shared" si="25"/>
        <v>A</v>
      </c>
      <c r="W292" t="b">
        <f>VLOOKUP(J292,lists!$B$2:$C$3,2,FALSE)</f>
        <v>1</v>
      </c>
      <c r="X292" t="b">
        <f>VLOOKUP(U292,lists!$B:$C,2,FALSE)</f>
        <v>1</v>
      </c>
      <c r="Y292" t="b">
        <f>IF(AND(H292&gt;=FLAT!$L$1,'Raw - F'!H292&lt;=FLAT!$L$2),TRUE,FALSE)</f>
        <v>1</v>
      </c>
      <c r="Z292" t="b">
        <f>VLOOKUP(V292,lists!$B$7:$C$8,2,FALSE)</f>
        <v>1</v>
      </c>
      <c r="AA292" t="b">
        <f>VLOOKUP(IF(K292="","Open",SUBSTITUTE(K292,"/Nov","")),lists!$B$27:$D$29,2,FALSE)</f>
        <v>1</v>
      </c>
      <c r="AB292" t="b">
        <f>VLOOKUP(I292,lists!B:C,2,FALSE)</f>
        <v>1</v>
      </c>
      <c r="AC292" t="b">
        <f>VLOOKUP(E292,lists!$B$23:$D$25,2,FALSE)</f>
        <v>1</v>
      </c>
      <c r="AD292">
        <f t="shared" si="29"/>
        <v>1</v>
      </c>
      <c r="AP292" s="32">
        <v>43996</v>
      </c>
      <c r="AQ292" s="32" t="s">
        <v>217</v>
      </c>
      <c r="AR292" s="32" t="s">
        <v>48</v>
      </c>
      <c r="AS292" s="32" t="s">
        <v>30</v>
      </c>
      <c r="AT292" s="32" t="s">
        <v>39</v>
      </c>
      <c r="AU292" s="32">
        <v>5</v>
      </c>
      <c r="AV292" s="32">
        <v>3</v>
      </c>
      <c r="AW292" s="32" t="s">
        <v>32</v>
      </c>
      <c r="BA292" s="32" t="s">
        <v>43</v>
      </c>
      <c r="BB292" s="32" t="s">
        <v>34</v>
      </c>
      <c r="BC292" s="32">
        <v>71</v>
      </c>
      <c r="BD292" s="32">
        <v>90</v>
      </c>
      <c r="BG292" s="32" t="s">
        <v>43</v>
      </c>
      <c r="BH292" s="32" t="s">
        <v>34</v>
      </c>
      <c r="BI292" s="32" t="s">
        <v>304</v>
      </c>
    </row>
    <row r="293" spans="1:61" x14ac:dyDescent="0.35">
      <c r="A293" s="4">
        <f t="shared" si="28"/>
        <v>293</v>
      </c>
      <c r="B293" s="4">
        <f t="shared" si="26"/>
        <v>292</v>
      </c>
      <c r="C293" s="12">
        <v>44056</v>
      </c>
      <c r="D293" t="s">
        <v>164</v>
      </c>
      <c r="E293" s="5" t="s">
        <v>48</v>
      </c>
      <c r="F293" t="s">
        <v>595</v>
      </c>
      <c r="G293" t="s">
        <v>333</v>
      </c>
      <c r="H293" s="21">
        <f>VLOOKUP(G293,lists!Z:AA,2,FALSE)</f>
        <v>7</v>
      </c>
      <c r="I293">
        <v>5</v>
      </c>
      <c r="J293" t="s">
        <v>40</v>
      </c>
      <c r="K293" t="s">
        <v>50</v>
      </c>
      <c r="N293" t="s">
        <v>862</v>
      </c>
      <c r="O293" t="s">
        <v>34</v>
      </c>
      <c r="P293"/>
      <c r="Q293">
        <v>0</v>
      </c>
      <c r="U293" s="3" t="str">
        <f t="shared" si="27"/>
        <v>Other</v>
      </c>
      <c r="V293" s="3" t="str">
        <f t="shared" si="25"/>
        <v>A</v>
      </c>
      <c r="W293" t="b">
        <f>VLOOKUP(J293,lists!$B$2:$C$3,2,FALSE)</f>
        <v>1</v>
      </c>
      <c r="X293" t="b">
        <f>VLOOKUP(U293,lists!$B:$C,2,FALSE)</f>
        <v>1</v>
      </c>
      <c r="Y293" t="b">
        <f>IF(AND(H293&gt;=FLAT!$L$1,'Raw - F'!H293&lt;=FLAT!$L$2),TRUE,FALSE)</f>
        <v>1</v>
      </c>
      <c r="Z293" t="b">
        <f>VLOOKUP(V293,lists!$B$7:$C$8,2,FALSE)</f>
        <v>1</v>
      </c>
      <c r="AA293" t="b">
        <f>VLOOKUP(IF(K293="","Open",SUBSTITUTE(K293,"/Nov","")),lists!$B$27:$D$29,2,FALSE)</f>
        <v>1</v>
      </c>
      <c r="AB293" t="b">
        <f>VLOOKUP(I293,lists!B:C,2,FALSE)</f>
        <v>1</v>
      </c>
      <c r="AC293" t="b">
        <f>VLOOKUP(E293,lists!$B$23:$D$25,2,FALSE)</f>
        <v>1</v>
      </c>
      <c r="AD293">
        <f t="shared" si="29"/>
        <v>1</v>
      </c>
      <c r="AP293" s="32">
        <v>43996</v>
      </c>
      <c r="AQ293" s="32" t="s">
        <v>217</v>
      </c>
      <c r="AR293" s="32" t="s">
        <v>48</v>
      </c>
      <c r="AS293" s="32" t="s">
        <v>30</v>
      </c>
      <c r="AT293" s="32" t="s">
        <v>31</v>
      </c>
      <c r="AU293" s="32">
        <v>12</v>
      </c>
      <c r="AV293" s="32">
        <v>3</v>
      </c>
      <c r="AW293" s="32" t="s">
        <v>32</v>
      </c>
      <c r="BA293" s="32" t="s">
        <v>43</v>
      </c>
      <c r="BB293" s="32" t="s">
        <v>34</v>
      </c>
      <c r="BC293" s="32">
        <v>71</v>
      </c>
      <c r="BD293" s="32">
        <v>90</v>
      </c>
      <c r="BG293" s="32" t="s">
        <v>43</v>
      </c>
      <c r="BH293" s="32" t="s">
        <v>34</v>
      </c>
      <c r="BI293" s="32" t="s">
        <v>304</v>
      </c>
    </row>
    <row r="294" spans="1:61" x14ac:dyDescent="0.35">
      <c r="A294" s="4">
        <f t="shared" si="28"/>
        <v>294</v>
      </c>
      <c r="B294" s="4">
        <f t="shared" si="26"/>
        <v>293</v>
      </c>
      <c r="C294" s="12">
        <v>44056</v>
      </c>
      <c r="D294" t="s">
        <v>164</v>
      </c>
      <c r="E294" s="5" t="s">
        <v>48</v>
      </c>
      <c r="F294" t="s">
        <v>596</v>
      </c>
      <c r="G294" t="s">
        <v>333</v>
      </c>
      <c r="H294" s="21">
        <f>VLOOKUP(G294,lists!Z:AA,2,FALSE)</f>
        <v>7</v>
      </c>
      <c r="I294">
        <v>5</v>
      </c>
      <c r="J294" t="s">
        <v>40</v>
      </c>
      <c r="K294" t="s">
        <v>41</v>
      </c>
      <c r="L294" t="s">
        <v>56</v>
      </c>
      <c r="N294" t="s">
        <v>861</v>
      </c>
      <c r="O294" t="s">
        <v>52</v>
      </c>
      <c r="P294" s="36">
        <v>33000</v>
      </c>
      <c r="Q294">
        <v>0</v>
      </c>
      <c r="U294" s="3" t="str">
        <f t="shared" si="27"/>
        <v>2YO</v>
      </c>
      <c r="V294" s="3" t="str">
        <f t="shared" si="25"/>
        <v>F</v>
      </c>
      <c r="W294" t="b">
        <f>VLOOKUP(J294,lists!$B$2:$C$3,2,FALSE)</f>
        <v>1</v>
      </c>
      <c r="X294" t="b">
        <f>VLOOKUP(U294,lists!$B:$C,2,FALSE)</f>
        <v>1</v>
      </c>
      <c r="Y294" t="b">
        <f>IF(AND(H294&gt;=FLAT!$L$1,'Raw - F'!H294&lt;=FLAT!$L$2),TRUE,FALSE)</f>
        <v>1</v>
      </c>
      <c r="Z294" t="b">
        <f>VLOOKUP(V294,lists!$B$7:$C$8,2,FALSE)</f>
        <v>1</v>
      </c>
      <c r="AA294" t="b">
        <f>VLOOKUP(IF(K294="","Open",SUBSTITUTE(K294,"/Nov","")),lists!$B$27:$D$29,2,FALSE)</f>
        <v>1</v>
      </c>
      <c r="AB294" t="b">
        <f>VLOOKUP(I294,lists!B:C,2,FALSE)</f>
        <v>1</v>
      </c>
      <c r="AC294" t="b">
        <f>VLOOKUP(E294,lists!$B$23:$D$25,2,FALSE)</f>
        <v>1</v>
      </c>
      <c r="AD294">
        <f t="shared" si="29"/>
        <v>1</v>
      </c>
      <c r="AP294" s="32">
        <v>43996</v>
      </c>
      <c r="AQ294" s="32" t="s">
        <v>217</v>
      </c>
      <c r="AR294" s="32" t="s">
        <v>48</v>
      </c>
      <c r="AS294" s="32" t="s">
        <v>30</v>
      </c>
      <c r="AT294" s="32" t="s">
        <v>45</v>
      </c>
      <c r="AU294" s="32">
        <v>10</v>
      </c>
      <c r="AV294" s="32">
        <v>4</v>
      </c>
      <c r="AW294" s="32" t="s">
        <v>32</v>
      </c>
      <c r="BA294" s="32" t="s">
        <v>33</v>
      </c>
      <c r="BB294" s="32" t="s">
        <v>34</v>
      </c>
      <c r="BC294" s="32">
        <v>59</v>
      </c>
      <c r="BD294" s="32">
        <v>78</v>
      </c>
      <c r="BG294" s="32" t="s">
        <v>81</v>
      </c>
      <c r="BH294" s="32" t="s">
        <v>34</v>
      </c>
      <c r="BI294" s="32" t="s">
        <v>294</v>
      </c>
    </row>
    <row r="295" spans="1:61" x14ac:dyDescent="0.35">
      <c r="A295" s="4">
        <f t="shared" si="28"/>
        <v>295</v>
      </c>
      <c r="B295" s="4">
        <f t="shared" si="26"/>
        <v>294</v>
      </c>
      <c r="C295" s="12">
        <v>44052</v>
      </c>
      <c r="D295" t="s">
        <v>164</v>
      </c>
      <c r="E295" s="5" t="s">
        <v>48</v>
      </c>
      <c r="F295" t="s">
        <v>597</v>
      </c>
      <c r="G295" t="s">
        <v>329</v>
      </c>
      <c r="H295" s="21">
        <f>VLOOKUP(G295,lists!Z:AA,2,FALSE)</f>
        <v>8</v>
      </c>
      <c r="I295">
        <v>1</v>
      </c>
      <c r="J295" t="s">
        <v>40</v>
      </c>
      <c r="N295" t="s">
        <v>862</v>
      </c>
      <c r="O295" t="s">
        <v>120</v>
      </c>
      <c r="P295"/>
      <c r="Q295">
        <v>0</v>
      </c>
      <c r="U295" s="3" t="str">
        <f t="shared" si="27"/>
        <v>Other</v>
      </c>
      <c r="V295" s="3" t="str">
        <f t="shared" si="25"/>
        <v>A</v>
      </c>
      <c r="W295" t="b">
        <f>VLOOKUP(J295,lists!$B$2:$C$3,2,FALSE)</f>
        <v>1</v>
      </c>
      <c r="X295" t="b">
        <f>VLOOKUP(U295,lists!$B:$C,2,FALSE)</f>
        <v>1</v>
      </c>
      <c r="Y295" t="b">
        <f>IF(AND(H295&gt;=FLAT!$L$1,'Raw - F'!H295&lt;=FLAT!$L$2),TRUE,FALSE)</f>
        <v>1</v>
      </c>
      <c r="Z295" t="b">
        <f>VLOOKUP(V295,lists!$B$7:$C$8,2,FALSE)</f>
        <v>1</v>
      </c>
      <c r="AA295" t="b">
        <f>VLOOKUP(IF(K295="","Open",SUBSTITUTE(K295,"/Nov","")),lists!$B$27:$D$29,2,FALSE)</f>
        <v>1</v>
      </c>
      <c r="AB295" t="b">
        <f>VLOOKUP(I295,lists!B:C,2,FALSE)</f>
        <v>1</v>
      </c>
      <c r="AC295" t="b">
        <f>VLOOKUP(E295,lists!$B$23:$D$25,2,FALSE)</f>
        <v>1</v>
      </c>
      <c r="AD295">
        <f t="shared" si="29"/>
        <v>1</v>
      </c>
      <c r="AP295" s="32">
        <v>43996</v>
      </c>
      <c r="AQ295" s="32" t="s">
        <v>217</v>
      </c>
      <c r="AR295" s="32" t="s">
        <v>48</v>
      </c>
      <c r="AS295" s="32" t="s">
        <v>225</v>
      </c>
      <c r="AT295" s="32" t="s">
        <v>39</v>
      </c>
      <c r="AU295" s="32">
        <v>5</v>
      </c>
      <c r="AV295" s="32">
        <v>5</v>
      </c>
      <c r="AW295" s="32" t="s">
        <v>40</v>
      </c>
      <c r="AX295" s="32" t="s">
        <v>50</v>
      </c>
      <c r="BA295" s="32" t="s">
        <v>42</v>
      </c>
      <c r="BB295" s="32" t="s">
        <v>52</v>
      </c>
      <c r="BC295" s="32">
        <v>0</v>
      </c>
      <c r="BD295" s="32">
        <v>0</v>
      </c>
      <c r="BG295" s="32" t="s">
        <v>42</v>
      </c>
      <c r="BH295" s="32" t="s">
        <v>52</v>
      </c>
      <c r="BI295" s="32" t="s">
        <v>91</v>
      </c>
    </row>
    <row r="296" spans="1:61" x14ac:dyDescent="0.35">
      <c r="A296" s="4">
        <f t="shared" si="28"/>
        <v>296</v>
      </c>
      <c r="B296" s="4">
        <f t="shared" si="26"/>
        <v>295</v>
      </c>
      <c r="C296" s="12">
        <v>44056</v>
      </c>
      <c r="D296" t="s">
        <v>164</v>
      </c>
      <c r="E296" s="5" t="s">
        <v>48</v>
      </c>
      <c r="F296" t="s">
        <v>598</v>
      </c>
      <c r="G296" t="s">
        <v>329</v>
      </c>
      <c r="H296" s="21">
        <f>VLOOKUP(G296,lists!Z:AA,2,FALSE)</f>
        <v>8</v>
      </c>
      <c r="I296">
        <v>6</v>
      </c>
      <c r="J296" t="s">
        <v>32</v>
      </c>
      <c r="N296" t="s">
        <v>862</v>
      </c>
      <c r="O296" t="s">
        <v>34</v>
      </c>
      <c r="P296"/>
      <c r="Q296" t="s">
        <v>297</v>
      </c>
      <c r="U296" s="3" t="str">
        <f t="shared" si="27"/>
        <v>Other</v>
      </c>
      <c r="V296" s="3" t="str">
        <f t="shared" si="25"/>
        <v>A</v>
      </c>
      <c r="W296" t="b">
        <f>VLOOKUP(J296,lists!$B$2:$C$3,2,FALSE)</f>
        <v>1</v>
      </c>
      <c r="X296" t="b">
        <f>VLOOKUP(U296,lists!$B:$C,2,FALSE)</f>
        <v>1</v>
      </c>
      <c r="Y296" t="b">
        <f>IF(AND(H296&gt;=FLAT!$L$1,'Raw - F'!H296&lt;=FLAT!$L$2),TRUE,FALSE)</f>
        <v>1</v>
      </c>
      <c r="Z296" t="b">
        <f>VLOOKUP(V296,lists!$B$7:$C$8,2,FALSE)</f>
        <v>1</v>
      </c>
      <c r="AA296" t="b">
        <f>VLOOKUP(IF(K296="","Open",SUBSTITUTE(K296,"/Nov","")),lists!$B$27:$D$29,2,FALSE)</f>
        <v>1</v>
      </c>
      <c r="AB296" t="b">
        <f>VLOOKUP(I296,lists!B:C,2,FALSE)</f>
        <v>1</v>
      </c>
      <c r="AC296" t="b">
        <f>VLOOKUP(E296,lists!$B$23:$D$25,2,FALSE)</f>
        <v>1</v>
      </c>
      <c r="AD296">
        <f t="shared" si="29"/>
        <v>1</v>
      </c>
      <c r="AP296" s="32">
        <v>43996</v>
      </c>
      <c r="AQ296" s="32" t="s">
        <v>217</v>
      </c>
      <c r="AR296" s="32" t="s">
        <v>48</v>
      </c>
      <c r="AS296" s="32" t="s">
        <v>237</v>
      </c>
      <c r="AT296" s="32" t="s">
        <v>45</v>
      </c>
      <c r="AU296" s="32">
        <v>10</v>
      </c>
      <c r="AV296" s="32">
        <v>5</v>
      </c>
      <c r="AW296" s="32" t="s">
        <v>40</v>
      </c>
      <c r="AX296" s="32" t="s">
        <v>50</v>
      </c>
      <c r="BA296" s="32" t="s">
        <v>46</v>
      </c>
      <c r="BB296" s="32" t="s">
        <v>52</v>
      </c>
      <c r="BC296" s="32">
        <v>0</v>
      </c>
      <c r="BD296" s="32">
        <v>0</v>
      </c>
      <c r="BG296" s="32" t="s">
        <v>81</v>
      </c>
      <c r="BH296" s="32" t="s">
        <v>52</v>
      </c>
      <c r="BI296" s="32" t="s">
        <v>91</v>
      </c>
    </row>
    <row r="297" spans="1:61" x14ac:dyDescent="0.35">
      <c r="A297" s="4">
        <f t="shared" si="28"/>
        <v>297</v>
      </c>
      <c r="B297" s="4">
        <f t="shared" si="26"/>
        <v>296</v>
      </c>
      <c r="C297" s="12">
        <v>44056</v>
      </c>
      <c r="D297" t="s">
        <v>164</v>
      </c>
      <c r="E297" s="5" t="s">
        <v>48</v>
      </c>
      <c r="F297" t="s">
        <v>351</v>
      </c>
      <c r="G297" t="s">
        <v>333</v>
      </c>
      <c r="H297" s="21">
        <f>VLOOKUP(G297,lists!Z:AA,2,FALSE)</f>
        <v>7</v>
      </c>
      <c r="I297">
        <v>6</v>
      </c>
      <c r="J297" t="s">
        <v>32</v>
      </c>
      <c r="N297" t="s">
        <v>863</v>
      </c>
      <c r="O297" t="s">
        <v>34</v>
      </c>
      <c r="P297"/>
      <c r="Q297" t="s">
        <v>321</v>
      </c>
      <c r="U297" s="3" t="str">
        <f t="shared" si="27"/>
        <v>3YO</v>
      </c>
      <c r="V297" s="3" t="str">
        <f t="shared" si="25"/>
        <v>A</v>
      </c>
      <c r="W297" t="b">
        <f>VLOOKUP(J297,lists!$B$2:$C$3,2,FALSE)</f>
        <v>1</v>
      </c>
      <c r="X297" t="b">
        <f>VLOOKUP(U297,lists!$B:$C,2,FALSE)</f>
        <v>1</v>
      </c>
      <c r="Y297" t="b">
        <f>IF(AND(H297&gt;=FLAT!$L$1,'Raw - F'!H297&lt;=FLAT!$L$2),TRUE,FALSE)</f>
        <v>1</v>
      </c>
      <c r="Z297" t="b">
        <f>VLOOKUP(V297,lists!$B$7:$C$8,2,FALSE)</f>
        <v>1</v>
      </c>
      <c r="AA297" t="b">
        <f>VLOOKUP(IF(K297="","Open",SUBSTITUTE(K297,"/Nov","")),lists!$B$27:$D$29,2,FALSE)</f>
        <v>1</v>
      </c>
      <c r="AB297" t="b">
        <f>VLOOKUP(I297,lists!B:C,2,FALSE)</f>
        <v>1</v>
      </c>
      <c r="AC297" t="b">
        <f>VLOOKUP(E297,lists!$B$23:$D$25,2,FALSE)</f>
        <v>1</v>
      </c>
      <c r="AD297">
        <f t="shared" si="29"/>
        <v>1</v>
      </c>
      <c r="AP297" s="32">
        <v>43996</v>
      </c>
      <c r="AQ297" s="32" t="s">
        <v>217</v>
      </c>
      <c r="AR297" s="32" t="s">
        <v>48</v>
      </c>
      <c r="AS297" s="32" t="s">
        <v>30</v>
      </c>
      <c r="AT297" s="32" t="s">
        <v>31</v>
      </c>
      <c r="AU297" s="32">
        <v>12</v>
      </c>
      <c r="AV297" s="32">
        <v>5</v>
      </c>
      <c r="AW297" s="32" t="s">
        <v>32</v>
      </c>
      <c r="BA297" s="32" t="s">
        <v>33</v>
      </c>
      <c r="BB297" s="32" t="s">
        <v>34</v>
      </c>
      <c r="BC297" s="32">
        <v>56</v>
      </c>
      <c r="BD297" s="32">
        <v>75</v>
      </c>
      <c r="BG297" s="32" t="s">
        <v>81</v>
      </c>
      <c r="BH297" s="32" t="s">
        <v>34</v>
      </c>
      <c r="BI297" s="32" t="s">
        <v>296</v>
      </c>
    </row>
    <row r="298" spans="1:61" x14ac:dyDescent="0.35">
      <c r="A298" s="4">
        <f t="shared" si="28"/>
        <v>298</v>
      </c>
      <c r="B298" s="4">
        <f t="shared" si="26"/>
        <v>297</v>
      </c>
      <c r="C298" s="12">
        <v>44057</v>
      </c>
      <c r="D298" t="s">
        <v>173</v>
      </c>
      <c r="E298" s="5" t="s">
        <v>48</v>
      </c>
      <c r="F298" t="s">
        <v>599</v>
      </c>
      <c r="G298" t="s">
        <v>328</v>
      </c>
      <c r="H298" s="21">
        <f>VLOOKUP(G298,lists!Z:AA,2,FALSE)</f>
        <v>6</v>
      </c>
      <c r="I298">
        <v>4</v>
      </c>
      <c r="J298" t="s">
        <v>32</v>
      </c>
      <c r="N298" t="s">
        <v>864</v>
      </c>
      <c r="O298" t="s">
        <v>34</v>
      </c>
      <c r="P298"/>
      <c r="Q298" t="s">
        <v>308</v>
      </c>
      <c r="U298" s="3" t="str">
        <f t="shared" si="27"/>
        <v>Other</v>
      </c>
      <c r="V298" s="3" t="str">
        <f t="shared" si="25"/>
        <v>A</v>
      </c>
      <c r="W298" t="b">
        <f>VLOOKUP(J298,lists!$B$2:$C$3,2,FALSE)</f>
        <v>1</v>
      </c>
      <c r="X298" t="b">
        <f>VLOOKUP(U298,lists!$B:$C,2,FALSE)</f>
        <v>1</v>
      </c>
      <c r="Y298" t="b">
        <f>IF(AND(H298&gt;=FLAT!$L$1,'Raw - F'!H298&lt;=FLAT!$L$2),TRUE,FALSE)</f>
        <v>1</v>
      </c>
      <c r="Z298" t="b">
        <f>VLOOKUP(V298,lists!$B$7:$C$8,2,FALSE)</f>
        <v>1</v>
      </c>
      <c r="AA298" t="b">
        <f>VLOOKUP(IF(K298="","Open",SUBSTITUTE(K298,"/Nov","")),lists!$B$27:$D$29,2,FALSE)</f>
        <v>1</v>
      </c>
      <c r="AB298" t="b">
        <f>VLOOKUP(I298,lists!B:C,2,FALSE)</f>
        <v>1</v>
      </c>
      <c r="AC298" t="b">
        <f>VLOOKUP(E298,lists!$B$23:$D$25,2,FALSE)</f>
        <v>1</v>
      </c>
      <c r="AD298">
        <f t="shared" si="29"/>
        <v>1</v>
      </c>
      <c r="AP298" s="32">
        <v>43996</v>
      </c>
      <c r="AQ298" s="32" t="s">
        <v>55</v>
      </c>
      <c r="AR298" s="32" t="s">
        <v>54</v>
      </c>
      <c r="AS298" s="32" t="s">
        <v>30</v>
      </c>
      <c r="AT298" s="32" t="s">
        <v>39</v>
      </c>
      <c r="AU298" s="32">
        <v>5</v>
      </c>
      <c r="AV298" s="32">
        <v>4</v>
      </c>
      <c r="AW298" s="32" t="s">
        <v>32</v>
      </c>
      <c r="BA298" s="32" t="s">
        <v>43</v>
      </c>
      <c r="BB298" s="32" t="s">
        <v>34</v>
      </c>
      <c r="BC298" s="32">
        <v>61</v>
      </c>
      <c r="BD298" s="32">
        <v>80</v>
      </c>
      <c r="BG298" s="32" t="s">
        <v>43</v>
      </c>
      <c r="BH298" s="32" t="s">
        <v>34</v>
      </c>
      <c r="BI298" s="32" t="s">
        <v>308</v>
      </c>
    </row>
    <row r="299" spans="1:61" x14ac:dyDescent="0.35">
      <c r="A299" s="4">
        <f t="shared" si="28"/>
        <v>299</v>
      </c>
      <c r="B299" s="4">
        <f t="shared" si="26"/>
        <v>298</v>
      </c>
      <c r="C299" s="12">
        <v>44057</v>
      </c>
      <c r="D299" t="s">
        <v>173</v>
      </c>
      <c r="E299" s="5" t="s">
        <v>48</v>
      </c>
      <c r="F299" t="s">
        <v>600</v>
      </c>
      <c r="G299" t="s">
        <v>327</v>
      </c>
      <c r="H299" s="21">
        <f>VLOOKUP(G299,lists!Z:AA,2,FALSE)</f>
        <v>5</v>
      </c>
      <c r="I299">
        <v>5</v>
      </c>
      <c r="J299" t="s">
        <v>32</v>
      </c>
      <c r="N299" t="s">
        <v>864</v>
      </c>
      <c r="O299" t="s">
        <v>34</v>
      </c>
      <c r="P299"/>
      <c r="Q299" t="s">
        <v>296</v>
      </c>
      <c r="U299" s="3" t="str">
        <f t="shared" si="27"/>
        <v>Other</v>
      </c>
      <c r="V299" s="3" t="str">
        <f t="shared" si="25"/>
        <v>A</v>
      </c>
      <c r="W299" t="b">
        <f>VLOOKUP(J299,lists!$B$2:$C$3,2,FALSE)</f>
        <v>1</v>
      </c>
      <c r="X299" t="b">
        <f>VLOOKUP(U299,lists!$B:$C,2,FALSE)</f>
        <v>1</v>
      </c>
      <c r="Y299" t="b">
        <f>IF(AND(H299&gt;=FLAT!$L$1,'Raw - F'!H299&lt;=FLAT!$L$2),TRUE,FALSE)</f>
        <v>1</v>
      </c>
      <c r="Z299" t="b">
        <f>VLOOKUP(V299,lists!$B$7:$C$8,2,FALSE)</f>
        <v>1</v>
      </c>
      <c r="AA299" t="b">
        <f>VLOOKUP(IF(K299="","Open",SUBSTITUTE(K299,"/Nov","")),lists!$B$27:$D$29,2,FALSE)</f>
        <v>1</v>
      </c>
      <c r="AB299" t="b">
        <f>VLOOKUP(I299,lists!B:C,2,FALSE)</f>
        <v>1</v>
      </c>
      <c r="AC299" t="b">
        <f>VLOOKUP(E299,lists!$B$23:$D$25,2,FALSE)</f>
        <v>1</v>
      </c>
      <c r="AD299">
        <f t="shared" si="29"/>
        <v>1</v>
      </c>
      <c r="AP299" s="32">
        <v>43996</v>
      </c>
      <c r="AQ299" s="32" t="s">
        <v>55</v>
      </c>
      <c r="AR299" s="32" t="s">
        <v>54</v>
      </c>
      <c r="AS299" s="32" t="s">
        <v>30</v>
      </c>
      <c r="AT299" s="32" t="s">
        <v>37</v>
      </c>
      <c r="AU299" s="32">
        <v>6</v>
      </c>
      <c r="AV299" s="32">
        <v>4</v>
      </c>
      <c r="AW299" s="32" t="s">
        <v>32</v>
      </c>
      <c r="BA299" s="32" t="s">
        <v>33</v>
      </c>
      <c r="BB299" s="32" t="s">
        <v>34</v>
      </c>
      <c r="BC299" s="32">
        <v>49</v>
      </c>
      <c r="BD299" s="32">
        <v>68</v>
      </c>
      <c r="BG299" s="32" t="s">
        <v>81</v>
      </c>
      <c r="BH299" s="32" t="s">
        <v>34</v>
      </c>
      <c r="BI299" s="32" t="s">
        <v>295</v>
      </c>
    </row>
    <row r="300" spans="1:61" x14ac:dyDescent="0.35">
      <c r="A300" s="4">
        <f t="shared" si="28"/>
        <v>300</v>
      </c>
      <c r="B300" s="4">
        <f t="shared" si="26"/>
        <v>299</v>
      </c>
      <c r="C300" s="12">
        <v>44057</v>
      </c>
      <c r="D300" t="s">
        <v>173</v>
      </c>
      <c r="E300" s="5" t="s">
        <v>48</v>
      </c>
      <c r="F300" t="s">
        <v>601</v>
      </c>
      <c r="G300" t="s">
        <v>328</v>
      </c>
      <c r="H300" s="21">
        <f>VLOOKUP(G300,lists!Z:AA,2,FALSE)</f>
        <v>6</v>
      </c>
      <c r="I300">
        <v>6</v>
      </c>
      <c r="J300" t="s">
        <v>40</v>
      </c>
      <c r="N300" t="s">
        <v>862</v>
      </c>
      <c r="O300" t="s">
        <v>34</v>
      </c>
      <c r="P300"/>
      <c r="Q300" t="s">
        <v>871</v>
      </c>
      <c r="U300" s="3" t="str">
        <f t="shared" si="27"/>
        <v>Other</v>
      </c>
      <c r="V300" s="3" t="str">
        <f t="shared" si="25"/>
        <v>A</v>
      </c>
      <c r="W300" t="b">
        <f>VLOOKUP(J300,lists!$B$2:$C$3,2,FALSE)</f>
        <v>1</v>
      </c>
      <c r="X300" t="b">
        <f>VLOOKUP(U300,lists!$B:$C,2,FALSE)</f>
        <v>1</v>
      </c>
      <c r="Y300" t="b">
        <f>IF(AND(H300&gt;=FLAT!$L$1,'Raw - F'!H300&lt;=FLAT!$L$2),TRUE,FALSE)</f>
        <v>1</v>
      </c>
      <c r="Z300" t="b">
        <f>VLOOKUP(V300,lists!$B$7:$C$8,2,FALSE)</f>
        <v>1</v>
      </c>
      <c r="AA300" t="b">
        <f>VLOOKUP(IF(K300="","Open",SUBSTITUTE(K300,"/Nov","")),lists!$B$27:$D$29,2,FALSE)</f>
        <v>1</v>
      </c>
      <c r="AB300" t="b">
        <f>VLOOKUP(I300,lists!B:C,2,FALSE)</f>
        <v>1</v>
      </c>
      <c r="AC300" t="b">
        <f>VLOOKUP(E300,lists!$B$23:$D$25,2,FALSE)</f>
        <v>1</v>
      </c>
      <c r="AD300">
        <f t="shared" si="29"/>
        <v>1</v>
      </c>
      <c r="AP300" s="32">
        <v>43996</v>
      </c>
      <c r="AQ300" s="32" t="s">
        <v>55</v>
      </c>
      <c r="AR300" s="32" t="s">
        <v>54</v>
      </c>
      <c r="AS300" s="32" t="s">
        <v>30</v>
      </c>
      <c r="AT300" s="32" t="s">
        <v>36</v>
      </c>
      <c r="AU300" s="32">
        <v>8</v>
      </c>
      <c r="AV300" s="32">
        <v>4</v>
      </c>
      <c r="AW300" s="32" t="s">
        <v>32</v>
      </c>
      <c r="BA300" s="32" t="s">
        <v>33</v>
      </c>
      <c r="BB300" s="32" t="s">
        <v>34</v>
      </c>
      <c r="BC300" s="32">
        <v>66</v>
      </c>
      <c r="BD300" s="32">
        <v>85</v>
      </c>
      <c r="BG300" s="32" t="s">
        <v>81</v>
      </c>
      <c r="BH300" s="32" t="s">
        <v>34</v>
      </c>
      <c r="BI300" s="32" t="s">
        <v>293</v>
      </c>
    </row>
    <row r="301" spans="1:61" x14ac:dyDescent="0.35">
      <c r="A301" s="4">
        <f t="shared" si="28"/>
        <v>301</v>
      </c>
      <c r="B301" s="4">
        <f t="shared" si="26"/>
        <v>300</v>
      </c>
      <c r="C301" s="12">
        <v>44057</v>
      </c>
      <c r="D301" t="s">
        <v>173</v>
      </c>
      <c r="E301" s="5" t="s">
        <v>48</v>
      </c>
      <c r="F301" t="s">
        <v>602</v>
      </c>
      <c r="G301" t="s">
        <v>333</v>
      </c>
      <c r="H301" s="21">
        <f>VLOOKUP(G301,lists!Z:AA,2,FALSE)</f>
        <v>7</v>
      </c>
      <c r="I301">
        <v>5</v>
      </c>
      <c r="J301" t="s">
        <v>40</v>
      </c>
      <c r="K301" t="s">
        <v>41</v>
      </c>
      <c r="L301" t="s">
        <v>56</v>
      </c>
      <c r="N301" t="s">
        <v>861</v>
      </c>
      <c r="O301" t="s">
        <v>34</v>
      </c>
      <c r="P301" s="36">
        <v>22000</v>
      </c>
      <c r="Q301">
        <v>0</v>
      </c>
      <c r="U301" s="3" t="str">
        <f t="shared" si="27"/>
        <v>2YO</v>
      </c>
      <c r="V301" s="3" t="str">
        <f t="shared" si="25"/>
        <v>A</v>
      </c>
      <c r="W301" t="b">
        <f>VLOOKUP(J301,lists!$B$2:$C$3,2,FALSE)</f>
        <v>1</v>
      </c>
      <c r="X301" t="b">
        <f>VLOOKUP(U301,lists!$B:$C,2,FALSE)</f>
        <v>1</v>
      </c>
      <c r="Y301" t="b">
        <f>IF(AND(H301&gt;=FLAT!$L$1,'Raw - F'!H301&lt;=FLAT!$L$2),TRUE,FALSE)</f>
        <v>1</v>
      </c>
      <c r="Z301" t="b">
        <f>VLOOKUP(V301,lists!$B$7:$C$8,2,FALSE)</f>
        <v>1</v>
      </c>
      <c r="AA301" t="b">
        <f>VLOOKUP(IF(K301="","Open",SUBSTITUTE(K301,"/Nov","")),lists!$B$27:$D$29,2,FALSE)</f>
        <v>1</v>
      </c>
      <c r="AB301" t="b">
        <f>VLOOKUP(I301,lists!B:C,2,FALSE)</f>
        <v>1</v>
      </c>
      <c r="AC301" t="b">
        <f>VLOOKUP(E301,lists!$B$23:$D$25,2,FALSE)</f>
        <v>1</v>
      </c>
      <c r="AD301">
        <f t="shared" si="29"/>
        <v>1</v>
      </c>
      <c r="AP301" s="32">
        <v>43996</v>
      </c>
      <c r="AQ301" s="32" t="s">
        <v>55</v>
      </c>
      <c r="AR301" s="32" t="s">
        <v>54</v>
      </c>
      <c r="AS301" s="32" t="s">
        <v>30</v>
      </c>
      <c r="AT301" s="32" t="s">
        <v>45</v>
      </c>
      <c r="AU301" s="32">
        <v>10</v>
      </c>
      <c r="AV301" s="32">
        <v>4</v>
      </c>
      <c r="AW301" s="32" t="s">
        <v>32</v>
      </c>
      <c r="BA301" s="32" t="s">
        <v>33</v>
      </c>
      <c r="BB301" s="32" t="s">
        <v>34</v>
      </c>
      <c r="BC301" s="32">
        <v>66</v>
      </c>
      <c r="BD301" s="32">
        <v>85</v>
      </c>
      <c r="BG301" s="32" t="s">
        <v>81</v>
      </c>
      <c r="BH301" s="32" t="s">
        <v>34</v>
      </c>
      <c r="BI301" s="32" t="s">
        <v>293</v>
      </c>
    </row>
    <row r="302" spans="1:61" x14ac:dyDescent="0.35">
      <c r="A302" s="4">
        <f t="shared" si="28"/>
        <v>302</v>
      </c>
      <c r="B302" s="4">
        <f t="shared" si="26"/>
        <v>301</v>
      </c>
      <c r="C302" s="12">
        <v>44057</v>
      </c>
      <c r="D302" t="s">
        <v>173</v>
      </c>
      <c r="E302" s="5" t="s">
        <v>48</v>
      </c>
      <c r="F302" t="s">
        <v>603</v>
      </c>
      <c r="G302" t="s">
        <v>86</v>
      </c>
      <c r="H302" s="21">
        <f>VLOOKUP(G302,lists!Z:AA,2,FALSE)</f>
        <v>16</v>
      </c>
      <c r="I302">
        <v>5</v>
      </c>
      <c r="J302" t="s">
        <v>32</v>
      </c>
      <c r="N302" t="s">
        <v>864</v>
      </c>
      <c r="O302" t="s">
        <v>34</v>
      </c>
      <c r="P302"/>
      <c r="Q302" t="s">
        <v>303</v>
      </c>
      <c r="U302" s="3" t="str">
        <f t="shared" si="27"/>
        <v>Other</v>
      </c>
      <c r="V302" s="3" t="str">
        <f t="shared" si="25"/>
        <v>A</v>
      </c>
      <c r="W302" t="b">
        <f>VLOOKUP(J302,lists!$B$2:$C$3,2,FALSE)</f>
        <v>1</v>
      </c>
      <c r="X302" t="b">
        <f>VLOOKUP(U302,lists!$B:$C,2,FALSE)</f>
        <v>1</v>
      </c>
      <c r="Y302" t="b">
        <f>IF(AND(H302&gt;=FLAT!$L$1,'Raw - F'!H302&lt;=FLAT!$L$2),TRUE,FALSE)</f>
        <v>1</v>
      </c>
      <c r="Z302" t="b">
        <f>VLOOKUP(V302,lists!$B$7:$C$8,2,FALSE)</f>
        <v>1</v>
      </c>
      <c r="AA302" t="b">
        <f>VLOOKUP(IF(K302="","Open",SUBSTITUTE(K302,"/Nov","")),lists!$B$27:$D$29,2,FALSE)</f>
        <v>1</v>
      </c>
      <c r="AB302" t="b">
        <f>VLOOKUP(I302,lists!B:C,2,FALSE)</f>
        <v>1</v>
      </c>
      <c r="AC302" t="b">
        <f>VLOOKUP(E302,lists!$B$23:$D$25,2,FALSE)</f>
        <v>1</v>
      </c>
      <c r="AD302">
        <f t="shared" si="29"/>
        <v>1</v>
      </c>
      <c r="AP302" s="32">
        <v>43996</v>
      </c>
      <c r="AQ302" s="32" t="s">
        <v>55</v>
      </c>
      <c r="AR302" s="32" t="s">
        <v>54</v>
      </c>
      <c r="AS302" s="32" t="s">
        <v>30</v>
      </c>
      <c r="AT302" s="32" t="s">
        <v>31</v>
      </c>
      <c r="AU302" s="32">
        <v>12</v>
      </c>
      <c r="AV302" s="32">
        <v>4</v>
      </c>
      <c r="AW302" s="32" t="s">
        <v>32</v>
      </c>
      <c r="BA302" s="32" t="s">
        <v>33</v>
      </c>
      <c r="BB302" s="32" t="s">
        <v>34</v>
      </c>
      <c r="BC302" s="32">
        <v>58</v>
      </c>
      <c r="BD302" s="32">
        <v>77</v>
      </c>
      <c r="BG302" s="32" t="s">
        <v>81</v>
      </c>
      <c r="BH302" s="32" t="s">
        <v>34</v>
      </c>
      <c r="BI302" s="32" t="s">
        <v>310</v>
      </c>
    </row>
    <row r="303" spans="1:61" x14ac:dyDescent="0.35">
      <c r="A303" s="4">
        <f t="shared" si="28"/>
        <v>303</v>
      </c>
      <c r="B303" s="4">
        <f t="shared" si="26"/>
        <v>302</v>
      </c>
      <c r="C303" s="12">
        <v>44057</v>
      </c>
      <c r="D303" t="s">
        <v>173</v>
      </c>
      <c r="E303" s="5" t="s">
        <v>48</v>
      </c>
      <c r="F303" t="s">
        <v>604</v>
      </c>
      <c r="G303" t="s">
        <v>328</v>
      </c>
      <c r="H303" s="21">
        <f>VLOOKUP(G303,lists!Z:AA,2,FALSE)</f>
        <v>6</v>
      </c>
      <c r="I303">
        <v>4</v>
      </c>
      <c r="J303" t="s">
        <v>32</v>
      </c>
      <c r="N303" t="s">
        <v>863</v>
      </c>
      <c r="O303" t="s">
        <v>34</v>
      </c>
      <c r="P303"/>
      <c r="Q303" t="s">
        <v>308</v>
      </c>
      <c r="U303" s="3" t="str">
        <f t="shared" si="27"/>
        <v>3YO</v>
      </c>
      <c r="V303" s="3" t="str">
        <f t="shared" si="25"/>
        <v>A</v>
      </c>
      <c r="W303" t="b">
        <f>VLOOKUP(J303,lists!$B$2:$C$3,2,FALSE)</f>
        <v>1</v>
      </c>
      <c r="X303" t="b">
        <f>VLOOKUP(U303,lists!$B:$C,2,FALSE)</f>
        <v>1</v>
      </c>
      <c r="Y303" t="b">
        <f>IF(AND(H303&gt;=FLAT!$L$1,'Raw - F'!H303&lt;=FLAT!$L$2),TRUE,FALSE)</f>
        <v>1</v>
      </c>
      <c r="Z303" t="b">
        <f>VLOOKUP(V303,lists!$B$7:$C$8,2,FALSE)</f>
        <v>1</v>
      </c>
      <c r="AA303" t="b">
        <f>VLOOKUP(IF(K303="","Open",SUBSTITUTE(K303,"/Nov","")),lists!$B$27:$D$29,2,FALSE)</f>
        <v>1</v>
      </c>
      <c r="AB303" t="b">
        <f>VLOOKUP(I303,lists!B:C,2,FALSE)</f>
        <v>1</v>
      </c>
      <c r="AC303" t="b">
        <f>VLOOKUP(E303,lists!$B$23:$D$25,2,FALSE)</f>
        <v>1</v>
      </c>
      <c r="AD303">
        <f t="shared" si="29"/>
        <v>1</v>
      </c>
      <c r="AP303" s="32">
        <v>43996</v>
      </c>
      <c r="AQ303" s="32" t="s">
        <v>55</v>
      </c>
      <c r="AR303" s="32" t="s">
        <v>54</v>
      </c>
      <c r="AS303" s="32" t="s">
        <v>225</v>
      </c>
      <c r="AT303" s="32" t="s">
        <v>37</v>
      </c>
      <c r="AU303" s="32">
        <v>6</v>
      </c>
      <c r="AV303" s="32">
        <v>5</v>
      </c>
      <c r="AW303" s="32" t="s">
        <v>40</v>
      </c>
      <c r="AX303" s="32" t="s">
        <v>50</v>
      </c>
      <c r="BA303" s="32" t="s">
        <v>42</v>
      </c>
      <c r="BB303" s="32" t="s">
        <v>34</v>
      </c>
      <c r="BC303" s="32">
        <v>0</v>
      </c>
      <c r="BD303" s="32">
        <v>0</v>
      </c>
      <c r="BG303" s="32" t="s">
        <v>42</v>
      </c>
      <c r="BH303" s="32" t="s">
        <v>34</v>
      </c>
      <c r="BI303" s="32" t="s">
        <v>91</v>
      </c>
    </row>
    <row r="304" spans="1:61" x14ac:dyDescent="0.35">
      <c r="A304" s="4">
        <f t="shared" si="28"/>
        <v>304</v>
      </c>
      <c r="B304" s="4">
        <f t="shared" si="26"/>
        <v>303</v>
      </c>
      <c r="C304" s="12">
        <v>44057</v>
      </c>
      <c r="D304" t="s">
        <v>173</v>
      </c>
      <c r="E304" s="5" t="s">
        <v>48</v>
      </c>
      <c r="F304" t="s">
        <v>605</v>
      </c>
      <c r="G304" t="s">
        <v>67</v>
      </c>
      <c r="H304" s="21">
        <f>VLOOKUP(G304,lists!Z:AA,2,FALSE)</f>
        <v>12</v>
      </c>
      <c r="I304">
        <v>5</v>
      </c>
      <c r="J304" t="s">
        <v>32</v>
      </c>
      <c r="N304" t="s">
        <v>862</v>
      </c>
      <c r="O304" t="s">
        <v>34</v>
      </c>
      <c r="P304"/>
      <c r="Q304" t="s">
        <v>303</v>
      </c>
      <c r="U304" s="3" t="str">
        <f t="shared" si="27"/>
        <v>Other</v>
      </c>
      <c r="V304" s="3" t="str">
        <f t="shared" si="25"/>
        <v>A</v>
      </c>
      <c r="W304" t="b">
        <f>VLOOKUP(J304,lists!$B$2:$C$3,2,FALSE)</f>
        <v>1</v>
      </c>
      <c r="X304" t="b">
        <f>VLOOKUP(U304,lists!$B:$C,2,FALSE)</f>
        <v>1</v>
      </c>
      <c r="Y304" t="b">
        <f>IF(AND(H304&gt;=FLAT!$L$1,'Raw - F'!H304&lt;=FLAT!$L$2),TRUE,FALSE)</f>
        <v>1</v>
      </c>
      <c r="Z304" t="b">
        <f>VLOOKUP(V304,lists!$B$7:$C$8,2,FALSE)</f>
        <v>1</v>
      </c>
      <c r="AA304" t="b">
        <f>VLOOKUP(IF(K304="","Open",SUBSTITUTE(K304,"/Nov","")),lists!$B$27:$D$29,2,FALSE)</f>
        <v>1</v>
      </c>
      <c r="AB304" t="b">
        <f>VLOOKUP(I304,lists!B:C,2,FALSE)</f>
        <v>1</v>
      </c>
      <c r="AC304" t="b">
        <f>VLOOKUP(E304,lists!$B$23:$D$25,2,FALSE)</f>
        <v>1</v>
      </c>
      <c r="AD304">
        <f t="shared" si="29"/>
        <v>1</v>
      </c>
      <c r="AP304" s="32">
        <v>43996</v>
      </c>
      <c r="AQ304" s="32" t="s">
        <v>55</v>
      </c>
      <c r="AR304" s="32" t="s">
        <v>54</v>
      </c>
      <c r="AS304" s="32" t="s">
        <v>49</v>
      </c>
      <c r="AT304" s="32" t="s">
        <v>51</v>
      </c>
      <c r="AU304" s="32">
        <v>7</v>
      </c>
      <c r="AV304" s="32">
        <v>5</v>
      </c>
      <c r="AW304" s="32" t="s">
        <v>40</v>
      </c>
      <c r="AX304" s="32" t="s">
        <v>50</v>
      </c>
      <c r="BA304" s="32" t="s">
        <v>46</v>
      </c>
      <c r="BB304" s="32" t="s">
        <v>52</v>
      </c>
      <c r="BC304" s="32">
        <v>0</v>
      </c>
      <c r="BD304" s="32">
        <v>0</v>
      </c>
      <c r="BG304" s="32" t="s">
        <v>81</v>
      </c>
      <c r="BH304" s="32" t="s">
        <v>52</v>
      </c>
      <c r="BI304" s="32" t="s">
        <v>91</v>
      </c>
    </row>
    <row r="305" spans="1:61" x14ac:dyDescent="0.35">
      <c r="A305" s="4">
        <f t="shared" si="28"/>
        <v>305</v>
      </c>
      <c r="B305" s="4">
        <f t="shared" si="26"/>
        <v>304</v>
      </c>
      <c r="C305" s="12">
        <v>44057</v>
      </c>
      <c r="D305" t="s">
        <v>173</v>
      </c>
      <c r="E305" s="5" t="s">
        <v>48</v>
      </c>
      <c r="F305" t="s">
        <v>426</v>
      </c>
      <c r="G305" t="s">
        <v>328</v>
      </c>
      <c r="H305" s="21">
        <f>VLOOKUP(G305,lists!Z:AA,2,FALSE)</f>
        <v>6</v>
      </c>
      <c r="I305">
        <v>5</v>
      </c>
      <c r="J305" t="s">
        <v>40</v>
      </c>
      <c r="K305" t="s">
        <v>41</v>
      </c>
      <c r="L305" t="s">
        <v>60</v>
      </c>
      <c r="N305" t="s">
        <v>861</v>
      </c>
      <c r="O305" t="s">
        <v>34</v>
      </c>
      <c r="P305" s="36">
        <v>22000</v>
      </c>
      <c r="Q305">
        <v>0</v>
      </c>
      <c r="U305" s="3" t="str">
        <f t="shared" si="27"/>
        <v>2YO</v>
      </c>
      <c r="V305" s="3" t="str">
        <f t="shared" si="25"/>
        <v>A</v>
      </c>
      <c r="W305" t="b">
        <f>VLOOKUP(J305,lists!$B$2:$C$3,2,FALSE)</f>
        <v>1</v>
      </c>
      <c r="X305" t="b">
        <f>VLOOKUP(U305,lists!$B:$C,2,FALSE)</f>
        <v>1</v>
      </c>
      <c r="Y305" t="b">
        <f>IF(AND(H305&gt;=FLAT!$L$1,'Raw - F'!H305&lt;=FLAT!$L$2),TRUE,FALSE)</f>
        <v>1</v>
      </c>
      <c r="Z305" t="b">
        <f>VLOOKUP(V305,lists!$B$7:$C$8,2,FALSE)</f>
        <v>1</v>
      </c>
      <c r="AA305" t="b">
        <f>VLOOKUP(IF(K305="","Open",SUBSTITUTE(K305,"/Nov","")),lists!$B$27:$D$29,2,FALSE)</f>
        <v>1</v>
      </c>
      <c r="AB305" t="b">
        <f>VLOOKUP(I305,lists!B:C,2,FALSE)</f>
        <v>1</v>
      </c>
      <c r="AC305" t="b">
        <f>VLOOKUP(E305,lists!$B$23:$D$25,2,FALSE)</f>
        <v>1</v>
      </c>
      <c r="AD305">
        <f t="shared" si="29"/>
        <v>1</v>
      </c>
      <c r="AP305" s="32">
        <v>43996</v>
      </c>
      <c r="AQ305" s="32" t="s">
        <v>55</v>
      </c>
      <c r="AR305" s="32" t="s">
        <v>54</v>
      </c>
      <c r="AS305" s="32" t="s">
        <v>223</v>
      </c>
      <c r="AT305" s="32" t="s">
        <v>31</v>
      </c>
      <c r="AU305" s="32">
        <v>12</v>
      </c>
      <c r="AV305" s="32">
        <v>5</v>
      </c>
      <c r="AW305" s="32" t="s">
        <v>40</v>
      </c>
      <c r="AX305" s="32" t="s">
        <v>41</v>
      </c>
      <c r="BA305" s="32" t="s">
        <v>46</v>
      </c>
      <c r="BB305" s="32" t="s">
        <v>52</v>
      </c>
      <c r="BC305" s="32">
        <v>0</v>
      </c>
      <c r="BD305" s="32">
        <v>0</v>
      </c>
      <c r="BG305" s="32" t="s">
        <v>81</v>
      </c>
      <c r="BH305" s="32" t="s">
        <v>52</v>
      </c>
      <c r="BI305" s="32" t="s">
        <v>91</v>
      </c>
    </row>
    <row r="306" spans="1:61" x14ac:dyDescent="0.35">
      <c r="A306" s="4">
        <f t="shared" si="28"/>
        <v>306</v>
      </c>
      <c r="B306" s="4">
        <f t="shared" si="26"/>
        <v>305</v>
      </c>
      <c r="C306" s="12">
        <v>44057</v>
      </c>
      <c r="D306" t="s">
        <v>202</v>
      </c>
      <c r="E306" s="5" t="s">
        <v>54</v>
      </c>
      <c r="F306" t="s">
        <v>440</v>
      </c>
      <c r="G306" t="s">
        <v>328</v>
      </c>
      <c r="H306" s="21">
        <f>VLOOKUP(G306,lists!Z:AA,2,FALSE)</f>
        <v>6</v>
      </c>
      <c r="I306">
        <v>5</v>
      </c>
      <c r="J306" t="s">
        <v>40</v>
      </c>
      <c r="K306" t="s">
        <v>50</v>
      </c>
      <c r="N306" t="s">
        <v>861</v>
      </c>
      <c r="O306" t="s">
        <v>34</v>
      </c>
      <c r="P306"/>
      <c r="Q306">
        <v>0</v>
      </c>
      <c r="U306" s="3" t="str">
        <f t="shared" si="27"/>
        <v>2YO</v>
      </c>
      <c r="V306" s="3" t="str">
        <f t="shared" si="25"/>
        <v>A</v>
      </c>
      <c r="W306" t="b">
        <f>VLOOKUP(J306,lists!$B$2:$C$3,2,FALSE)</f>
        <v>1</v>
      </c>
      <c r="X306" t="b">
        <f>VLOOKUP(U306,lists!$B:$C,2,FALSE)</f>
        <v>1</v>
      </c>
      <c r="Y306" t="b">
        <f>IF(AND(H306&gt;=FLAT!$L$1,'Raw - F'!H306&lt;=FLAT!$L$2),TRUE,FALSE)</f>
        <v>1</v>
      </c>
      <c r="Z306" t="b">
        <f>VLOOKUP(V306,lists!$B$7:$C$8,2,FALSE)</f>
        <v>1</v>
      </c>
      <c r="AA306" t="b">
        <f>VLOOKUP(IF(K306="","Open",SUBSTITUTE(K306,"/Nov","")),lists!$B$27:$D$29,2,FALSE)</f>
        <v>1</v>
      </c>
      <c r="AB306" t="b">
        <f>VLOOKUP(I306,lists!B:C,2,FALSE)</f>
        <v>1</v>
      </c>
      <c r="AC306" t="b">
        <f>VLOOKUP(E306,lists!$B$23:$D$25,2,FALSE)</f>
        <v>1</v>
      </c>
      <c r="AD306">
        <f t="shared" si="29"/>
        <v>1</v>
      </c>
      <c r="AP306" s="32">
        <v>43997</v>
      </c>
      <c r="AQ306" s="32" t="s">
        <v>217</v>
      </c>
      <c r="AR306" s="32" t="s">
        <v>48</v>
      </c>
      <c r="AS306" s="32" t="s">
        <v>223</v>
      </c>
      <c r="AT306" s="32" t="s">
        <v>37</v>
      </c>
      <c r="AU306" s="32">
        <v>6</v>
      </c>
      <c r="AV306" s="32">
        <v>5</v>
      </c>
      <c r="AW306" s="32" t="s">
        <v>40</v>
      </c>
      <c r="AX306" s="32" t="s">
        <v>41</v>
      </c>
      <c r="BA306" s="32" t="s">
        <v>42</v>
      </c>
      <c r="BB306" s="32" t="s">
        <v>34</v>
      </c>
      <c r="BC306" s="32">
        <v>0</v>
      </c>
      <c r="BD306" s="32">
        <v>0</v>
      </c>
      <c r="BG306" s="32" t="s">
        <v>42</v>
      </c>
      <c r="BH306" s="32" t="s">
        <v>34</v>
      </c>
      <c r="BI306" s="32" t="s">
        <v>91</v>
      </c>
    </row>
    <row r="307" spans="1:61" x14ac:dyDescent="0.35">
      <c r="A307" s="4">
        <f t="shared" si="28"/>
        <v>307</v>
      </c>
      <c r="B307" s="4">
        <f t="shared" si="26"/>
        <v>306</v>
      </c>
      <c r="C307" s="12">
        <v>44057</v>
      </c>
      <c r="D307" t="s">
        <v>202</v>
      </c>
      <c r="E307" s="5" t="s">
        <v>54</v>
      </c>
      <c r="F307" t="s">
        <v>351</v>
      </c>
      <c r="G307" t="s">
        <v>328</v>
      </c>
      <c r="H307" s="21">
        <f>VLOOKUP(G307,lists!Z:AA,2,FALSE)</f>
        <v>6</v>
      </c>
      <c r="I307">
        <v>4</v>
      </c>
      <c r="J307" t="s">
        <v>32</v>
      </c>
      <c r="N307" t="s">
        <v>861</v>
      </c>
      <c r="O307" t="s">
        <v>34</v>
      </c>
      <c r="P307"/>
      <c r="Q307" t="s">
        <v>293</v>
      </c>
      <c r="U307" s="3" t="str">
        <f t="shared" si="27"/>
        <v>2YO</v>
      </c>
      <c r="V307" s="3" t="str">
        <f t="shared" si="25"/>
        <v>A</v>
      </c>
      <c r="W307" t="b">
        <f>VLOOKUP(J307,lists!$B$2:$C$3,2,FALSE)</f>
        <v>1</v>
      </c>
      <c r="X307" t="b">
        <f>VLOOKUP(U307,lists!$B:$C,2,FALSE)</f>
        <v>1</v>
      </c>
      <c r="Y307" t="b">
        <f>IF(AND(H307&gt;=FLAT!$L$1,'Raw - F'!H307&lt;=FLAT!$L$2),TRUE,FALSE)</f>
        <v>1</v>
      </c>
      <c r="Z307" t="b">
        <f>VLOOKUP(V307,lists!$B$7:$C$8,2,FALSE)</f>
        <v>1</v>
      </c>
      <c r="AA307" t="b">
        <f>VLOOKUP(IF(K307="","Open",SUBSTITUTE(K307,"/Nov","")),lists!$B$27:$D$29,2,FALSE)</f>
        <v>1</v>
      </c>
      <c r="AB307" t="b">
        <f>VLOOKUP(I307,lists!B:C,2,FALSE)</f>
        <v>1</v>
      </c>
      <c r="AC307" t="b">
        <f>VLOOKUP(E307,lists!$B$23:$D$25,2,FALSE)</f>
        <v>1</v>
      </c>
      <c r="AD307">
        <f t="shared" si="29"/>
        <v>1</v>
      </c>
      <c r="AP307" s="32">
        <v>43997</v>
      </c>
      <c r="AQ307" s="32" t="s">
        <v>217</v>
      </c>
      <c r="AR307" s="32" t="s">
        <v>48</v>
      </c>
      <c r="AS307" s="32" t="s">
        <v>49</v>
      </c>
      <c r="AT307" s="32" t="s">
        <v>37</v>
      </c>
      <c r="AU307" s="32">
        <v>6</v>
      </c>
      <c r="AV307" s="32">
        <v>5</v>
      </c>
      <c r="AW307" s="32" t="s">
        <v>40</v>
      </c>
      <c r="AX307" s="32" t="s">
        <v>41</v>
      </c>
      <c r="BA307" s="32" t="s">
        <v>46</v>
      </c>
      <c r="BB307" s="32" t="s">
        <v>34</v>
      </c>
      <c r="BC307" s="32">
        <v>0</v>
      </c>
      <c r="BD307" s="32">
        <v>0</v>
      </c>
      <c r="BG307" s="32" t="s">
        <v>81</v>
      </c>
      <c r="BH307" s="32" t="s">
        <v>34</v>
      </c>
      <c r="BI307" s="32" t="s">
        <v>91</v>
      </c>
    </row>
    <row r="308" spans="1:61" x14ac:dyDescent="0.35">
      <c r="A308" s="4">
        <f t="shared" si="28"/>
        <v>308</v>
      </c>
      <c r="B308" s="4">
        <f t="shared" si="26"/>
        <v>307</v>
      </c>
      <c r="C308" s="12">
        <v>44057</v>
      </c>
      <c r="D308" t="s">
        <v>202</v>
      </c>
      <c r="E308" s="5" t="s">
        <v>54</v>
      </c>
      <c r="F308" t="s">
        <v>351</v>
      </c>
      <c r="G308" t="s">
        <v>329</v>
      </c>
      <c r="H308" s="21">
        <f>VLOOKUP(G308,lists!Z:AA,2,FALSE)</f>
        <v>8</v>
      </c>
      <c r="I308">
        <v>3</v>
      </c>
      <c r="J308" t="s">
        <v>32</v>
      </c>
      <c r="N308" t="s">
        <v>861</v>
      </c>
      <c r="O308" t="s">
        <v>34</v>
      </c>
      <c r="P308"/>
      <c r="Q308" t="s">
        <v>304</v>
      </c>
      <c r="U308" s="3" t="str">
        <f t="shared" si="27"/>
        <v>2YO</v>
      </c>
      <c r="V308" s="3" t="str">
        <f t="shared" si="25"/>
        <v>A</v>
      </c>
      <c r="W308" t="b">
        <f>VLOOKUP(J308,lists!$B$2:$C$3,2,FALSE)</f>
        <v>1</v>
      </c>
      <c r="X308" t="b">
        <f>VLOOKUP(U308,lists!$B:$C,2,FALSE)</f>
        <v>1</v>
      </c>
      <c r="Y308" t="b">
        <f>IF(AND(H308&gt;=FLAT!$L$1,'Raw - F'!H308&lt;=FLAT!$L$2),TRUE,FALSE)</f>
        <v>1</v>
      </c>
      <c r="Z308" t="b">
        <f>VLOOKUP(V308,lists!$B$7:$C$8,2,FALSE)</f>
        <v>1</v>
      </c>
      <c r="AA308" t="b">
        <f>VLOOKUP(IF(K308="","Open",SUBSTITUTE(K308,"/Nov","")),lists!$B$27:$D$29,2,FALSE)</f>
        <v>1</v>
      </c>
      <c r="AB308" t="b">
        <f>VLOOKUP(I308,lists!B:C,2,FALSE)</f>
        <v>1</v>
      </c>
      <c r="AC308" t="b">
        <f>VLOOKUP(E308,lists!$B$23:$D$25,2,FALSE)</f>
        <v>1</v>
      </c>
      <c r="AD308">
        <f t="shared" si="29"/>
        <v>1</v>
      </c>
      <c r="AP308" s="32">
        <v>43997</v>
      </c>
      <c r="AQ308" s="32" t="s">
        <v>217</v>
      </c>
      <c r="AR308" s="32" t="s">
        <v>48</v>
      </c>
      <c r="AS308" s="32" t="s">
        <v>30</v>
      </c>
      <c r="AT308" s="32" t="s">
        <v>37</v>
      </c>
      <c r="AU308" s="32">
        <v>6</v>
      </c>
      <c r="AV308" s="32">
        <v>5</v>
      </c>
      <c r="AW308" s="32" t="s">
        <v>32</v>
      </c>
      <c r="BA308" s="32" t="s">
        <v>33</v>
      </c>
      <c r="BB308" s="32" t="s">
        <v>34</v>
      </c>
      <c r="BC308" s="32">
        <v>54</v>
      </c>
      <c r="BD308" s="32">
        <v>73</v>
      </c>
      <c r="BG308" s="32" t="s">
        <v>81</v>
      </c>
      <c r="BH308" s="32" t="s">
        <v>34</v>
      </c>
      <c r="BI308" s="32" t="s">
        <v>313</v>
      </c>
    </row>
    <row r="309" spans="1:61" x14ac:dyDescent="0.35">
      <c r="A309" s="4">
        <f t="shared" si="28"/>
        <v>309</v>
      </c>
      <c r="B309" s="4">
        <f t="shared" si="26"/>
        <v>308</v>
      </c>
      <c r="C309" s="12">
        <v>44057</v>
      </c>
      <c r="D309" t="s">
        <v>202</v>
      </c>
      <c r="E309" s="5" t="s">
        <v>54</v>
      </c>
      <c r="F309" t="s">
        <v>351</v>
      </c>
      <c r="G309" t="s">
        <v>333</v>
      </c>
      <c r="H309" s="21">
        <f>VLOOKUP(G309,lists!Z:AA,2,FALSE)</f>
        <v>7</v>
      </c>
      <c r="I309">
        <v>3</v>
      </c>
      <c r="J309" t="s">
        <v>32</v>
      </c>
      <c r="N309" t="s">
        <v>864</v>
      </c>
      <c r="O309" t="s">
        <v>34</v>
      </c>
      <c r="P309"/>
      <c r="Q309" t="s">
        <v>304</v>
      </c>
      <c r="U309" s="3" t="str">
        <f t="shared" si="27"/>
        <v>Other</v>
      </c>
      <c r="V309" s="3" t="str">
        <f t="shared" si="25"/>
        <v>A</v>
      </c>
      <c r="W309" t="b">
        <f>VLOOKUP(J309,lists!$B$2:$C$3,2,FALSE)</f>
        <v>1</v>
      </c>
      <c r="X309" t="b">
        <f>VLOOKUP(U309,lists!$B:$C,2,FALSE)</f>
        <v>1</v>
      </c>
      <c r="Y309" t="b">
        <f>IF(AND(H309&gt;=FLAT!$L$1,'Raw - F'!H309&lt;=FLAT!$L$2),TRUE,FALSE)</f>
        <v>1</v>
      </c>
      <c r="Z309" t="b">
        <f>VLOOKUP(V309,lists!$B$7:$C$8,2,FALSE)</f>
        <v>1</v>
      </c>
      <c r="AA309" t="b">
        <f>VLOOKUP(IF(K309="","Open",SUBSTITUTE(K309,"/Nov","")),lists!$B$27:$D$29,2,FALSE)</f>
        <v>1</v>
      </c>
      <c r="AB309" t="b">
        <f>VLOOKUP(I309,lists!B:C,2,FALSE)</f>
        <v>1</v>
      </c>
      <c r="AC309" t="b">
        <f>VLOOKUP(E309,lists!$B$23:$D$25,2,FALSE)</f>
        <v>1</v>
      </c>
      <c r="AD309">
        <f t="shared" si="29"/>
        <v>1</v>
      </c>
      <c r="AP309" s="32">
        <v>43997</v>
      </c>
      <c r="AQ309" s="32" t="s">
        <v>217</v>
      </c>
      <c r="AR309" s="32" t="s">
        <v>48</v>
      </c>
      <c r="AS309" s="32" t="s">
        <v>30</v>
      </c>
      <c r="AT309" s="32" t="s">
        <v>51</v>
      </c>
      <c r="AU309" s="32">
        <v>7</v>
      </c>
      <c r="AV309" s="32">
        <v>5</v>
      </c>
      <c r="AW309" s="32" t="s">
        <v>32</v>
      </c>
      <c r="BA309" s="32" t="s">
        <v>33</v>
      </c>
      <c r="BB309" s="32" t="s">
        <v>34</v>
      </c>
      <c r="BC309" s="32">
        <v>51</v>
      </c>
      <c r="BD309" s="32">
        <v>70</v>
      </c>
      <c r="BG309" s="32" t="s">
        <v>81</v>
      </c>
      <c r="BH309" s="32" t="s">
        <v>34</v>
      </c>
      <c r="BI309" s="32" t="s">
        <v>303</v>
      </c>
    </row>
    <row r="310" spans="1:61" x14ac:dyDescent="0.35">
      <c r="A310" s="4">
        <f t="shared" si="28"/>
        <v>310</v>
      </c>
      <c r="B310" s="4">
        <f t="shared" si="26"/>
        <v>309</v>
      </c>
      <c r="C310" s="12">
        <v>44057</v>
      </c>
      <c r="D310" t="s">
        <v>202</v>
      </c>
      <c r="E310" s="5" t="s">
        <v>54</v>
      </c>
      <c r="F310" t="s">
        <v>351</v>
      </c>
      <c r="G310" t="s">
        <v>327</v>
      </c>
      <c r="H310" s="21">
        <f>VLOOKUP(G310,lists!Z:AA,2,FALSE)</f>
        <v>5</v>
      </c>
      <c r="I310">
        <v>4</v>
      </c>
      <c r="J310" t="s">
        <v>32</v>
      </c>
      <c r="N310" t="s">
        <v>862</v>
      </c>
      <c r="O310" t="s">
        <v>34</v>
      </c>
      <c r="P310"/>
      <c r="Q310" t="s">
        <v>308</v>
      </c>
      <c r="U310" s="3" t="str">
        <f t="shared" si="27"/>
        <v>Other</v>
      </c>
      <c r="V310" s="3" t="str">
        <f t="shared" si="25"/>
        <v>A</v>
      </c>
      <c r="W310" t="b">
        <f>VLOOKUP(J310,lists!$B$2:$C$3,2,FALSE)</f>
        <v>1</v>
      </c>
      <c r="X310" t="b">
        <f>VLOOKUP(U310,lists!$B:$C,2,FALSE)</f>
        <v>1</v>
      </c>
      <c r="Y310" t="b">
        <f>IF(AND(H310&gt;=FLAT!$L$1,'Raw - F'!H310&lt;=FLAT!$L$2),TRUE,FALSE)</f>
        <v>1</v>
      </c>
      <c r="Z310" t="b">
        <f>VLOOKUP(V310,lists!$B$7:$C$8,2,FALSE)</f>
        <v>1</v>
      </c>
      <c r="AA310" t="b">
        <f>VLOOKUP(IF(K310="","Open",SUBSTITUTE(K310,"/Nov","")),lists!$B$27:$D$29,2,FALSE)</f>
        <v>1</v>
      </c>
      <c r="AB310" t="b">
        <f>VLOOKUP(I310,lists!B:C,2,FALSE)</f>
        <v>1</v>
      </c>
      <c r="AC310" t="b">
        <f>VLOOKUP(E310,lists!$B$23:$D$25,2,FALSE)</f>
        <v>1</v>
      </c>
      <c r="AD310">
        <f t="shared" si="29"/>
        <v>1</v>
      </c>
      <c r="AP310" s="32">
        <v>43997</v>
      </c>
      <c r="AQ310" s="32" t="s">
        <v>217</v>
      </c>
      <c r="AR310" s="32" t="s">
        <v>48</v>
      </c>
      <c r="AS310" s="32" t="s">
        <v>225</v>
      </c>
      <c r="AT310" s="32" t="s">
        <v>51</v>
      </c>
      <c r="AU310" s="32">
        <v>7</v>
      </c>
      <c r="AV310" s="32">
        <v>5</v>
      </c>
      <c r="AW310" s="32" t="s">
        <v>40</v>
      </c>
      <c r="AX310" s="32" t="s">
        <v>50</v>
      </c>
      <c r="BA310" s="32" t="s">
        <v>42</v>
      </c>
      <c r="BB310" s="32" t="s">
        <v>52</v>
      </c>
      <c r="BC310" s="32">
        <v>0</v>
      </c>
      <c r="BD310" s="32">
        <v>0</v>
      </c>
      <c r="BG310" s="32" t="s">
        <v>42</v>
      </c>
      <c r="BH310" s="32" t="s">
        <v>52</v>
      </c>
      <c r="BI310" s="32" t="s">
        <v>91</v>
      </c>
    </row>
    <row r="311" spans="1:61" x14ac:dyDescent="0.35">
      <c r="A311" s="4">
        <f t="shared" si="28"/>
        <v>311</v>
      </c>
      <c r="B311" s="4">
        <f t="shared" si="26"/>
        <v>310</v>
      </c>
      <c r="C311" s="12">
        <v>44057</v>
      </c>
      <c r="D311" t="s">
        <v>202</v>
      </c>
      <c r="E311" s="5" t="s">
        <v>54</v>
      </c>
      <c r="F311" t="s">
        <v>351</v>
      </c>
      <c r="G311" t="s">
        <v>330</v>
      </c>
      <c r="H311" s="21">
        <f>VLOOKUP(G311,lists!Z:AA,2,FALSE)</f>
        <v>10</v>
      </c>
      <c r="I311">
        <v>3</v>
      </c>
      <c r="J311" t="s">
        <v>32</v>
      </c>
      <c r="N311" t="s">
        <v>862</v>
      </c>
      <c r="O311" t="s">
        <v>34</v>
      </c>
      <c r="P311"/>
      <c r="Q311" t="s">
        <v>304</v>
      </c>
      <c r="U311" s="3" t="str">
        <f t="shared" si="27"/>
        <v>Other</v>
      </c>
      <c r="V311" s="3" t="str">
        <f t="shared" si="25"/>
        <v>A</v>
      </c>
      <c r="W311" t="b">
        <f>VLOOKUP(J311,lists!$B$2:$C$3,2,FALSE)</f>
        <v>1</v>
      </c>
      <c r="X311" t="b">
        <f>VLOOKUP(U311,lists!$B:$C,2,FALSE)</f>
        <v>1</v>
      </c>
      <c r="Y311" t="b">
        <f>IF(AND(H311&gt;=FLAT!$L$1,'Raw - F'!H311&lt;=FLAT!$L$2),TRUE,FALSE)</f>
        <v>1</v>
      </c>
      <c r="Z311" t="b">
        <f>VLOOKUP(V311,lists!$B$7:$C$8,2,FALSE)</f>
        <v>1</v>
      </c>
      <c r="AA311" t="b">
        <f>VLOOKUP(IF(K311="","Open",SUBSTITUTE(K311,"/Nov","")),lists!$B$27:$D$29,2,FALSE)</f>
        <v>1</v>
      </c>
      <c r="AB311" t="b">
        <f>VLOOKUP(I311,lists!B:C,2,FALSE)</f>
        <v>1</v>
      </c>
      <c r="AC311" t="b">
        <f>VLOOKUP(E311,lists!$B$23:$D$25,2,FALSE)</f>
        <v>1</v>
      </c>
      <c r="AD311">
        <f t="shared" si="29"/>
        <v>1</v>
      </c>
      <c r="AP311" s="32">
        <v>43997</v>
      </c>
      <c r="AQ311" s="32" t="s">
        <v>217</v>
      </c>
      <c r="AR311" s="32" t="s">
        <v>48</v>
      </c>
      <c r="AS311" s="32" t="s">
        <v>30</v>
      </c>
      <c r="AT311" s="32" t="s">
        <v>36</v>
      </c>
      <c r="AU311" s="32">
        <v>8</v>
      </c>
      <c r="AV311" s="32">
        <v>5</v>
      </c>
      <c r="AW311" s="32" t="s">
        <v>32</v>
      </c>
      <c r="BA311" s="32" t="s">
        <v>33</v>
      </c>
      <c r="BB311" s="32" t="s">
        <v>34</v>
      </c>
      <c r="BC311" s="32">
        <v>56</v>
      </c>
      <c r="BD311" s="32">
        <v>75</v>
      </c>
      <c r="BG311" s="32" t="s">
        <v>81</v>
      </c>
      <c r="BH311" s="32" t="s">
        <v>34</v>
      </c>
      <c r="BI311" s="32" t="s">
        <v>296</v>
      </c>
    </row>
    <row r="312" spans="1:61" x14ac:dyDescent="0.35">
      <c r="A312" s="4">
        <f t="shared" si="28"/>
        <v>312</v>
      </c>
      <c r="B312" s="4">
        <f t="shared" si="26"/>
        <v>311</v>
      </c>
      <c r="C312" s="12">
        <v>44057</v>
      </c>
      <c r="D312" t="s">
        <v>202</v>
      </c>
      <c r="E312" s="5" t="s">
        <v>54</v>
      </c>
      <c r="F312" t="s">
        <v>440</v>
      </c>
      <c r="G312" t="s">
        <v>67</v>
      </c>
      <c r="H312" s="21">
        <f>VLOOKUP(G312,lists!Z:AA,2,FALSE)</f>
        <v>12</v>
      </c>
      <c r="I312">
        <v>5</v>
      </c>
      <c r="J312" t="s">
        <v>40</v>
      </c>
      <c r="K312" t="s">
        <v>50</v>
      </c>
      <c r="N312" t="s">
        <v>862</v>
      </c>
      <c r="O312" t="s">
        <v>52</v>
      </c>
      <c r="P312"/>
      <c r="Q312">
        <v>0</v>
      </c>
      <c r="U312" s="3" t="str">
        <f t="shared" si="27"/>
        <v>Other</v>
      </c>
      <c r="V312" s="3" t="str">
        <f t="shared" si="25"/>
        <v>F</v>
      </c>
      <c r="W312" t="b">
        <f>VLOOKUP(J312,lists!$B$2:$C$3,2,FALSE)</f>
        <v>1</v>
      </c>
      <c r="X312" t="b">
        <f>VLOOKUP(U312,lists!$B:$C,2,FALSE)</f>
        <v>1</v>
      </c>
      <c r="Y312" t="b">
        <f>IF(AND(H312&gt;=FLAT!$L$1,'Raw - F'!H312&lt;=FLAT!$L$2),TRUE,FALSE)</f>
        <v>1</v>
      </c>
      <c r="Z312" t="b">
        <f>VLOOKUP(V312,lists!$B$7:$C$8,2,FALSE)</f>
        <v>1</v>
      </c>
      <c r="AA312" t="b">
        <f>VLOOKUP(IF(K312="","Open",SUBSTITUTE(K312,"/Nov","")),lists!$B$27:$D$29,2,FALSE)</f>
        <v>1</v>
      </c>
      <c r="AB312" t="b">
        <f>VLOOKUP(I312,lists!B:C,2,FALSE)</f>
        <v>1</v>
      </c>
      <c r="AC312" t="b">
        <f>VLOOKUP(E312,lists!$B$23:$D$25,2,FALSE)</f>
        <v>1</v>
      </c>
      <c r="AD312">
        <f t="shared" si="29"/>
        <v>1</v>
      </c>
      <c r="AP312" s="32">
        <v>43997</v>
      </c>
      <c r="AQ312" s="32" t="s">
        <v>217</v>
      </c>
      <c r="AR312" s="32" t="s">
        <v>48</v>
      </c>
      <c r="AS312" s="32" t="s">
        <v>30</v>
      </c>
      <c r="AT312" s="32" t="s">
        <v>45</v>
      </c>
      <c r="AU312" s="32">
        <v>10</v>
      </c>
      <c r="AV312" s="32">
        <v>5</v>
      </c>
      <c r="AW312" s="32" t="s">
        <v>32</v>
      </c>
      <c r="BA312" s="32" t="s">
        <v>43</v>
      </c>
      <c r="BB312" s="32" t="s">
        <v>34</v>
      </c>
      <c r="BC312" s="32">
        <v>56</v>
      </c>
      <c r="BD312" s="32">
        <v>75</v>
      </c>
      <c r="BG312" s="32" t="s">
        <v>43</v>
      </c>
      <c r="BH312" s="32" t="s">
        <v>34</v>
      </c>
      <c r="BI312" s="32" t="s">
        <v>296</v>
      </c>
    </row>
    <row r="313" spans="1:61" x14ac:dyDescent="0.35">
      <c r="A313" s="4">
        <f t="shared" si="28"/>
        <v>313</v>
      </c>
      <c r="B313" s="4">
        <f t="shared" si="26"/>
        <v>312</v>
      </c>
      <c r="C313" s="12">
        <v>44057</v>
      </c>
      <c r="D313" t="s">
        <v>202</v>
      </c>
      <c r="E313" s="5" t="s">
        <v>54</v>
      </c>
      <c r="F313" t="s">
        <v>351</v>
      </c>
      <c r="G313" t="s">
        <v>334</v>
      </c>
      <c r="H313" s="21">
        <f>VLOOKUP(G313,lists!Z:AA,2,FALSE)</f>
        <v>14</v>
      </c>
      <c r="I313">
        <v>5</v>
      </c>
      <c r="J313" t="s">
        <v>32</v>
      </c>
      <c r="N313" t="s">
        <v>862</v>
      </c>
      <c r="O313" t="s">
        <v>34</v>
      </c>
      <c r="P313"/>
      <c r="Q313" t="s">
        <v>303</v>
      </c>
      <c r="U313" s="3" t="str">
        <f t="shared" si="27"/>
        <v>Other</v>
      </c>
      <c r="V313" s="3" t="str">
        <f t="shared" si="25"/>
        <v>A</v>
      </c>
      <c r="W313" t="b">
        <f>VLOOKUP(J313,lists!$B$2:$C$3,2,FALSE)</f>
        <v>1</v>
      </c>
      <c r="X313" t="b">
        <f>VLOOKUP(U313,lists!$B:$C,2,FALSE)</f>
        <v>1</v>
      </c>
      <c r="Y313" t="b">
        <f>IF(AND(H313&gt;=FLAT!$L$1,'Raw - F'!H313&lt;=FLAT!$L$2),TRUE,FALSE)</f>
        <v>1</v>
      </c>
      <c r="Z313" t="b">
        <f>VLOOKUP(V313,lists!$B$7:$C$8,2,FALSE)</f>
        <v>1</v>
      </c>
      <c r="AA313" t="b">
        <f>VLOOKUP(IF(K313="","Open",SUBSTITUTE(K313,"/Nov","")),lists!$B$27:$D$29,2,FALSE)</f>
        <v>1</v>
      </c>
      <c r="AB313" t="b">
        <f>VLOOKUP(I313,lists!B:C,2,FALSE)</f>
        <v>1</v>
      </c>
      <c r="AC313" t="b">
        <f>VLOOKUP(E313,lists!$B$23:$D$25,2,FALSE)</f>
        <v>1</v>
      </c>
      <c r="AD313">
        <f t="shared" si="29"/>
        <v>1</v>
      </c>
      <c r="AP313" s="32">
        <v>43997</v>
      </c>
      <c r="AQ313" s="32" t="s">
        <v>217</v>
      </c>
      <c r="AR313" s="32" t="s">
        <v>48</v>
      </c>
      <c r="AS313" s="32" t="s">
        <v>30</v>
      </c>
      <c r="AT313" s="32" t="s">
        <v>59</v>
      </c>
      <c r="AU313" s="32">
        <v>14</v>
      </c>
      <c r="AV313" s="32">
        <v>5</v>
      </c>
      <c r="AW313" s="32" t="s">
        <v>32</v>
      </c>
      <c r="BA313" s="32" t="s">
        <v>43</v>
      </c>
      <c r="BB313" s="32" t="s">
        <v>34</v>
      </c>
      <c r="BC313" s="32">
        <v>56</v>
      </c>
      <c r="BD313" s="32">
        <v>75</v>
      </c>
      <c r="BG313" s="32" t="s">
        <v>43</v>
      </c>
      <c r="BH313" s="32" t="s">
        <v>34</v>
      </c>
      <c r="BI313" s="32" t="s">
        <v>296</v>
      </c>
    </row>
    <row r="314" spans="1:61" x14ac:dyDescent="0.35">
      <c r="A314" s="4">
        <f t="shared" si="28"/>
        <v>314</v>
      </c>
      <c r="B314" s="4">
        <f t="shared" si="26"/>
        <v>313</v>
      </c>
      <c r="C314" s="12">
        <v>44057</v>
      </c>
      <c r="D314" t="s">
        <v>62</v>
      </c>
      <c r="E314" s="5" t="s">
        <v>48</v>
      </c>
      <c r="F314" t="s">
        <v>606</v>
      </c>
      <c r="G314" t="s">
        <v>329</v>
      </c>
      <c r="H314" s="21">
        <f>VLOOKUP(G314,lists!Z:AA,2,FALSE)</f>
        <v>8</v>
      </c>
      <c r="I314">
        <v>4</v>
      </c>
      <c r="J314" t="s">
        <v>32</v>
      </c>
      <c r="N314" t="s">
        <v>861</v>
      </c>
      <c r="O314" t="s">
        <v>34</v>
      </c>
      <c r="P314"/>
      <c r="Q314" t="s">
        <v>297</v>
      </c>
      <c r="U314" s="3" t="str">
        <f t="shared" si="27"/>
        <v>2YO</v>
      </c>
      <c r="V314" s="3" t="str">
        <f t="shared" si="25"/>
        <v>A</v>
      </c>
      <c r="W314" t="b">
        <f>VLOOKUP(J314,lists!$B$2:$C$3,2,FALSE)</f>
        <v>1</v>
      </c>
      <c r="X314" t="b">
        <f>VLOOKUP(U314,lists!$B:$C,2,FALSE)</f>
        <v>1</v>
      </c>
      <c r="Y314" t="b">
        <f>IF(AND(H314&gt;=FLAT!$L$1,'Raw - F'!H314&lt;=FLAT!$L$2),TRUE,FALSE)</f>
        <v>1</v>
      </c>
      <c r="Z314" t="b">
        <f>VLOOKUP(V314,lists!$B$7:$C$8,2,FALSE)</f>
        <v>1</v>
      </c>
      <c r="AA314" t="b">
        <f>VLOOKUP(IF(K314="","Open",SUBSTITUTE(K314,"/Nov","")),lists!$B$27:$D$29,2,FALSE)</f>
        <v>1</v>
      </c>
      <c r="AB314" t="b">
        <f>VLOOKUP(I314,lists!B:C,2,FALSE)</f>
        <v>1</v>
      </c>
      <c r="AC314" t="b">
        <f>VLOOKUP(E314,lists!$B$23:$D$25,2,FALSE)</f>
        <v>1</v>
      </c>
      <c r="AD314">
        <f t="shared" si="29"/>
        <v>1</v>
      </c>
      <c r="AP314" s="32">
        <v>43997</v>
      </c>
      <c r="AQ314" s="32" t="s">
        <v>210</v>
      </c>
      <c r="AR314" s="32" t="s">
        <v>29</v>
      </c>
      <c r="AS314" s="32" t="s">
        <v>238</v>
      </c>
      <c r="AT314" s="32" t="s">
        <v>31</v>
      </c>
      <c r="AU314" s="32">
        <v>12</v>
      </c>
      <c r="AV314" s="32">
        <v>1</v>
      </c>
      <c r="AW314" s="32" t="s">
        <v>40</v>
      </c>
      <c r="BA314" s="32" t="s">
        <v>33</v>
      </c>
      <c r="BB314" s="32" t="s">
        <v>52</v>
      </c>
      <c r="BC314" s="32">
        <v>0</v>
      </c>
      <c r="BD314" s="32">
        <v>0</v>
      </c>
      <c r="BG314" s="32" t="s">
        <v>81</v>
      </c>
      <c r="BH314" s="32" t="s">
        <v>52</v>
      </c>
      <c r="BI314" s="32" t="s">
        <v>91</v>
      </c>
    </row>
    <row r="315" spans="1:61" x14ac:dyDescent="0.35">
      <c r="A315" s="4">
        <f t="shared" si="28"/>
        <v>315</v>
      </c>
      <c r="B315" s="4">
        <f t="shared" si="26"/>
        <v>314</v>
      </c>
      <c r="C315" s="12">
        <v>44057</v>
      </c>
      <c r="D315" t="s">
        <v>62</v>
      </c>
      <c r="E315" s="5" t="s">
        <v>48</v>
      </c>
      <c r="F315" t="s">
        <v>607</v>
      </c>
      <c r="G315" t="s">
        <v>333</v>
      </c>
      <c r="H315" s="21">
        <f>VLOOKUP(G315,lists!Z:AA,2,FALSE)</f>
        <v>7</v>
      </c>
      <c r="I315">
        <v>5</v>
      </c>
      <c r="J315" t="s">
        <v>40</v>
      </c>
      <c r="K315" t="s">
        <v>50</v>
      </c>
      <c r="N315" t="s">
        <v>861</v>
      </c>
      <c r="O315" t="s">
        <v>34</v>
      </c>
      <c r="P315"/>
      <c r="Q315">
        <v>0</v>
      </c>
      <c r="U315" s="3" t="str">
        <f t="shared" si="27"/>
        <v>2YO</v>
      </c>
      <c r="V315" s="3" t="str">
        <f t="shared" si="25"/>
        <v>A</v>
      </c>
      <c r="W315" t="b">
        <f>VLOOKUP(J315,lists!$B$2:$C$3,2,FALSE)</f>
        <v>1</v>
      </c>
      <c r="X315" t="b">
        <f>VLOOKUP(U315,lists!$B:$C,2,FALSE)</f>
        <v>1</v>
      </c>
      <c r="Y315" t="b">
        <f>IF(AND(H315&gt;=FLAT!$L$1,'Raw - F'!H315&lt;=FLAT!$L$2),TRUE,FALSE)</f>
        <v>1</v>
      </c>
      <c r="Z315" t="b">
        <f>VLOOKUP(V315,lists!$B$7:$C$8,2,FALSE)</f>
        <v>1</v>
      </c>
      <c r="AA315" t="b">
        <f>VLOOKUP(IF(K315="","Open",SUBSTITUTE(K315,"/Nov","")),lists!$B$27:$D$29,2,FALSE)</f>
        <v>1</v>
      </c>
      <c r="AB315" t="b">
        <f>VLOOKUP(I315,lists!B:C,2,FALSE)</f>
        <v>1</v>
      </c>
      <c r="AC315" t="b">
        <f>VLOOKUP(E315,lists!$B$23:$D$25,2,FALSE)</f>
        <v>1</v>
      </c>
      <c r="AD315">
        <f t="shared" si="29"/>
        <v>1</v>
      </c>
      <c r="AP315" s="32">
        <v>43997</v>
      </c>
      <c r="AQ315" s="32" t="s">
        <v>210</v>
      </c>
      <c r="AR315" s="32" t="s">
        <v>29</v>
      </c>
      <c r="AS315" s="32" t="s">
        <v>30</v>
      </c>
      <c r="AT315" s="32" t="s">
        <v>36</v>
      </c>
      <c r="AU315" s="32">
        <v>8</v>
      </c>
      <c r="AV315" s="32">
        <v>4</v>
      </c>
      <c r="AW315" s="32" t="s">
        <v>32</v>
      </c>
      <c r="BA315" s="32" t="s">
        <v>33</v>
      </c>
      <c r="BB315" s="32" t="s">
        <v>34</v>
      </c>
      <c r="BC315" s="32">
        <v>61</v>
      </c>
      <c r="BD315" s="32">
        <v>80</v>
      </c>
      <c r="BG315" s="32" t="s">
        <v>81</v>
      </c>
      <c r="BH315" s="32" t="s">
        <v>34</v>
      </c>
      <c r="BI315" s="32" t="s">
        <v>308</v>
      </c>
    </row>
    <row r="316" spans="1:61" x14ac:dyDescent="0.35">
      <c r="A316" s="4">
        <f t="shared" si="28"/>
        <v>316</v>
      </c>
      <c r="B316" s="4">
        <f t="shared" si="26"/>
        <v>315</v>
      </c>
      <c r="C316" s="12">
        <v>44057</v>
      </c>
      <c r="D316" t="s">
        <v>62</v>
      </c>
      <c r="E316" s="5" t="s">
        <v>48</v>
      </c>
      <c r="F316" t="s">
        <v>608</v>
      </c>
      <c r="G316" t="s">
        <v>67</v>
      </c>
      <c r="H316" s="21">
        <f>VLOOKUP(G316,lists!Z:AA,2,FALSE)</f>
        <v>12</v>
      </c>
      <c r="I316">
        <v>5</v>
      </c>
      <c r="J316" t="s">
        <v>32</v>
      </c>
      <c r="N316" t="s">
        <v>862</v>
      </c>
      <c r="O316" t="s">
        <v>34</v>
      </c>
      <c r="P316"/>
      <c r="Q316" t="s">
        <v>296</v>
      </c>
      <c r="U316" s="3" t="str">
        <f t="shared" si="27"/>
        <v>Other</v>
      </c>
      <c r="V316" s="3" t="str">
        <f t="shared" si="25"/>
        <v>A</v>
      </c>
      <c r="W316" t="b">
        <f>VLOOKUP(J316,lists!$B$2:$C$3,2,FALSE)</f>
        <v>1</v>
      </c>
      <c r="X316" t="b">
        <f>VLOOKUP(U316,lists!$B:$C,2,FALSE)</f>
        <v>1</v>
      </c>
      <c r="Y316" t="b">
        <f>IF(AND(H316&gt;=FLAT!$L$1,'Raw - F'!H316&lt;=FLAT!$L$2),TRUE,FALSE)</f>
        <v>1</v>
      </c>
      <c r="Z316" t="b">
        <f>VLOOKUP(V316,lists!$B$7:$C$8,2,FALSE)</f>
        <v>1</v>
      </c>
      <c r="AA316" t="b">
        <f>VLOOKUP(IF(K316="","Open",SUBSTITUTE(K316,"/Nov","")),lists!$B$27:$D$29,2,FALSE)</f>
        <v>1</v>
      </c>
      <c r="AB316" t="b">
        <f>VLOOKUP(I316,lists!B:C,2,FALSE)</f>
        <v>1</v>
      </c>
      <c r="AC316" t="b">
        <f>VLOOKUP(E316,lists!$B$23:$D$25,2,FALSE)</f>
        <v>1</v>
      </c>
      <c r="AD316">
        <f t="shared" si="29"/>
        <v>1</v>
      </c>
      <c r="AP316" s="32">
        <v>43997</v>
      </c>
      <c r="AQ316" s="32" t="s">
        <v>210</v>
      </c>
      <c r="AR316" s="32" t="s">
        <v>29</v>
      </c>
      <c r="AS316" s="32" t="s">
        <v>223</v>
      </c>
      <c r="AT316" s="32" t="s">
        <v>39</v>
      </c>
      <c r="AU316" s="32">
        <v>5</v>
      </c>
      <c r="AV316" s="32">
        <v>5</v>
      </c>
      <c r="AW316" s="32" t="s">
        <v>40</v>
      </c>
      <c r="AX316" s="32" t="s">
        <v>41</v>
      </c>
      <c r="BA316" s="32" t="s">
        <v>42</v>
      </c>
      <c r="BB316" s="32" t="s">
        <v>34</v>
      </c>
      <c r="BC316" s="32">
        <v>0</v>
      </c>
      <c r="BD316" s="32">
        <v>0</v>
      </c>
      <c r="BG316" s="32" t="s">
        <v>42</v>
      </c>
      <c r="BH316" s="32" t="s">
        <v>34</v>
      </c>
      <c r="BI316" s="32" t="s">
        <v>91</v>
      </c>
    </row>
    <row r="317" spans="1:61" x14ac:dyDescent="0.35">
      <c r="A317" s="4">
        <f t="shared" si="28"/>
        <v>317</v>
      </c>
      <c r="B317" s="4">
        <f t="shared" si="26"/>
        <v>316</v>
      </c>
      <c r="C317" s="12">
        <v>44057</v>
      </c>
      <c r="D317" t="s">
        <v>62</v>
      </c>
      <c r="E317" s="5" t="s">
        <v>48</v>
      </c>
      <c r="F317" t="s">
        <v>609</v>
      </c>
      <c r="G317" t="s">
        <v>329</v>
      </c>
      <c r="H317" s="21">
        <f>VLOOKUP(G317,lists!Z:AA,2,FALSE)</f>
        <v>8</v>
      </c>
      <c r="I317">
        <v>5</v>
      </c>
      <c r="J317" t="s">
        <v>32</v>
      </c>
      <c r="N317" t="s">
        <v>862</v>
      </c>
      <c r="O317" t="s">
        <v>34</v>
      </c>
      <c r="P317"/>
      <c r="Q317" t="s">
        <v>303</v>
      </c>
      <c r="U317" s="3" t="str">
        <f t="shared" si="27"/>
        <v>Other</v>
      </c>
      <c r="V317" s="3" t="str">
        <f t="shared" si="25"/>
        <v>A</v>
      </c>
      <c r="W317" t="b">
        <f>VLOOKUP(J317,lists!$B$2:$C$3,2,FALSE)</f>
        <v>1</v>
      </c>
      <c r="X317" t="b">
        <f>VLOOKUP(U317,lists!$B:$C,2,FALSE)</f>
        <v>1</v>
      </c>
      <c r="Y317" t="b">
        <f>IF(AND(H317&gt;=FLAT!$L$1,'Raw - F'!H317&lt;=FLAT!$L$2),TRUE,FALSE)</f>
        <v>1</v>
      </c>
      <c r="Z317" t="b">
        <f>VLOOKUP(V317,lists!$B$7:$C$8,2,FALSE)</f>
        <v>1</v>
      </c>
      <c r="AA317" t="b">
        <f>VLOOKUP(IF(K317="","Open",SUBSTITUTE(K317,"/Nov","")),lists!$B$27:$D$29,2,FALSE)</f>
        <v>1</v>
      </c>
      <c r="AB317" t="b">
        <f>VLOOKUP(I317,lists!B:C,2,FALSE)</f>
        <v>1</v>
      </c>
      <c r="AC317" t="b">
        <f>VLOOKUP(E317,lists!$B$23:$D$25,2,FALSE)</f>
        <v>1</v>
      </c>
      <c r="AD317">
        <f t="shared" si="29"/>
        <v>1</v>
      </c>
      <c r="AP317" s="32">
        <v>43997</v>
      </c>
      <c r="AQ317" s="32" t="s">
        <v>210</v>
      </c>
      <c r="AR317" s="32" t="s">
        <v>29</v>
      </c>
      <c r="AS317" s="32" t="s">
        <v>49</v>
      </c>
      <c r="AT317" s="32" t="s">
        <v>37</v>
      </c>
      <c r="AU317" s="32">
        <v>6</v>
      </c>
      <c r="AV317" s="32">
        <v>5</v>
      </c>
      <c r="AW317" s="32" t="s">
        <v>40</v>
      </c>
      <c r="AX317" s="32" t="s">
        <v>50</v>
      </c>
      <c r="AY317" s="32" t="s">
        <v>56</v>
      </c>
      <c r="BA317" s="32" t="s">
        <v>42</v>
      </c>
      <c r="BB317" s="32" t="s">
        <v>34</v>
      </c>
      <c r="BC317" s="32">
        <v>0</v>
      </c>
      <c r="BD317" s="32">
        <v>0</v>
      </c>
      <c r="BG317" s="32" t="s">
        <v>42</v>
      </c>
      <c r="BH317" s="32" t="s">
        <v>34</v>
      </c>
      <c r="BI317" s="32" t="s">
        <v>91</v>
      </c>
    </row>
    <row r="318" spans="1:61" x14ac:dyDescent="0.35">
      <c r="A318" s="4">
        <f t="shared" si="28"/>
        <v>318</v>
      </c>
      <c r="B318" s="4">
        <f t="shared" si="26"/>
        <v>317</v>
      </c>
      <c r="C318" s="12">
        <v>44057</v>
      </c>
      <c r="D318" t="s">
        <v>62</v>
      </c>
      <c r="E318" s="5" t="s">
        <v>48</v>
      </c>
      <c r="F318" t="s">
        <v>610</v>
      </c>
      <c r="G318" t="s">
        <v>329</v>
      </c>
      <c r="H318" s="21">
        <f>VLOOKUP(G318,lists!Z:AA,2,FALSE)</f>
        <v>8</v>
      </c>
      <c r="I318">
        <v>5</v>
      </c>
      <c r="J318" t="s">
        <v>40</v>
      </c>
      <c r="K318" t="s">
        <v>41</v>
      </c>
      <c r="N318" t="s">
        <v>862</v>
      </c>
      <c r="O318" t="s">
        <v>34</v>
      </c>
      <c r="P318"/>
      <c r="Q318">
        <v>0</v>
      </c>
      <c r="U318" s="3" t="str">
        <f t="shared" si="27"/>
        <v>Other</v>
      </c>
      <c r="V318" s="3" t="str">
        <f t="shared" si="25"/>
        <v>A</v>
      </c>
      <c r="W318" t="b">
        <f>VLOOKUP(J318,lists!$B$2:$C$3,2,FALSE)</f>
        <v>1</v>
      </c>
      <c r="X318" t="b">
        <f>VLOOKUP(U318,lists!$B:$C,2,FALSE)</f>
        <v>1</v>
      </c>
      <c r="Y318" t="b">
        <f>IF(AND(H318&gt;=FLAT!$L$1,'Raw - F'!H318&lt;=FLAT!$L$2),TRUE,FALSE)</f>
        <v>1</v>
      </c>
      <c r="Z318" t="b">
        <f>VLOOKUP(V318,lists!$B$7:$C$8,2,FALSE)</f>
        <v>1</v>
      </c>
      <c r="AA318" t="b">
        <f>VLOOKUP(IF(K318="","Open",SUBSTITUTE(K318,"/Nov","")),lists!$B$27:$D$29,2,FALSE)</f>
        <v>1</v>
      </c>
      <c r="AB318" t="b">
        <f>VLOOKUP(I318,lists!B:C,2,FALSE)</f>
        <v>1</v>
      </c>
      <c r="AC318" t="b">
        <f>VLOOKUP(E318,lists!$B$23:$D$25,2,FALSE)</f>
        <v>1</v>
      </c>
      <c r="AD318">
        <f t="shared" si="29"/>
        <v>1</v>
      </c>
      <c r="AP318" s="32">
        <v>43997</v>
      </c>
      <c r="AQ318" s="32" t="s">
        <v>210</v>
      </c>
      <c r="AR318" s="32" t="s">
        <v>29</v>
      </c>
      <c r="AS318" s="32" t="s">
        <v>30</v>
      </c>
      <c r="AT318" s="32" t="s">
        <v>37</v>
      </c>
      <c r="AU318" s="32">
        <v>6</v>
      </c>
      <c r="AV318" s="32">
        <v>5</v>
      </c>
      <c r="AW318" s="32" t="s">
        <v>32</v>
      </c>
      <c r="BA318" s="32" t="s">
        <v>43</v>
      </c>
      <c r="BB318" s="32" t="s">
        <v>34</v>
      </c>
      <c r="BC318" s="32">
        <v>81</v>
      </c>
      <c r="BD318" s="32">
        <v>100</v>
      </c>
      <c r="BG318" s="32" t="s">
        <v>43</v>
      </c>
      <c r="BH318" s="32" t="s">
        <v>34</v>
      </c>
      <c r="BI318" s="32" t="s">
        <v>300</v>
      </c>
    </row>
    <row r="319" spans="1:61" x14ac:dyDescent="0.35">
      <c r="A319" s="4">
        <f t="shared" si="28"/>
        <v>319</v>
      </c>
      <c r="B319" s="4">
        <f t="shared" si="26"/>
        <v>318</v>
      </c>
      <c r="C319" s="12">
        <v>44057</v>
      </c>
      <c r="D319" t="s">
        <v>62</v>
      </c>
      <c r="E319" s="5" t="s">
        <v>48</v>
      </c>
      <c r="F319" t="s">
        <v>611</v>
      </c>
      <c r="G319" t="s">
        <v>327</v>
      </c>
      <c r="H319" s="21">
        <f>VLOOKUP(G319,lists!Z:AA,2,FALSE)</f>
        <v>5</v>
      </c>
      <c r="I319">
        <v>6</v>
      </c>
      <c r="J319" t="s">
        <v>32</v>
      </c>
      <c r="N319" t="s">
        <v>862</v>
      </c>
      <c r="O319" t="s">
        <v>34</v>
      </c>
      <c r="P319"/>
      <c r="Q319" t="s">
        <v>321</v>
      </c>
      <c r="U319" s="3" t="str">
        <f t="shared" si="27"/>
        <v>Other</v>
      </c>
      <c r="V319" s="3" t="str">
        <f t="shared" si="25"/>
        <v>A</v>
      </c>
      <c r="W319" t="b">
        <f>VLOOKUP(J319,lists!$B$2:$C$3,2,FALSE)</f>
        <v>1</v>
      </c>
      <c r="X319" t="b">
        <f>VLOOKUP(U319,lists!$B:$C,2,FALSE)</f>
        <v>1</v>
      </c>
      <c r="Y319" t="b">
        <f>IF(AND(H319&gt;=FLAT!$L$1,'Raw - F'!H319&lt;=FLAT!$L$2),TRUE,FALSE)</f>
        <v>1</v>
      </c>
      <c r="Z319" t="b">
        <f>VLOOKUP(V319,lists!$B$7:$C$8,2,FALSE)</f>
        <v>1</v>
      </c>
      <c r="AA319" t="b">
        <f>VLOOKUP(IF(K319="","Open",SUBSTITUTE(K319,"/Nov","")),lists!$B$27:$D$29,2,FALSE)</f>
        <v>1</v>
      </c>
      <c r="AB319" t="b">
        <f>VLOOKUP(I319,lists!B:C,2,FALSE)</f>
        <v>1</v>
      </c>
      <c r="AC319" t="b">
        <f>VLOOKUP(E319,lists!$B$23:$D$25,2,FALSE)</f>
        <v>1</v>
      </c>
      <c r="AD319">
        <f t="shared" si="29"/>
        <v>1</v>
      </c>
      <c r="AP319" s="32">
        <v>43997</v>
      </c>
      <c r="AQ319" s="32" t="s">
        <v>210</v>
      </c>
      <c r="AR319" s="32" t="s">
        <v>29</v>
      </c>
      <c r="AS319" s="32" t="s">
        <v>44</v>
      </c>
      <c r="AT319" s="32" t="s">
        <v>36</v>
      </c>
      <c r="AU319" s="32">
        <v>8</v>
      </c>
      <c r="AV319" s="32">
        <v>5</v>
      </c>
      <c r="AW319" s="32" t="s">
        <v>40</v>
      </c>
      <c r="AX319" s="32" t="s">
        <v>41</v>
      </c>
      <c r="AY319" s="32" t="s">
        <v>60</v>
      </c>
      <c r="BA319" s="32">
        <v>345</v>
      </c>
      <c r="BB319" s="32" t="s">
        <v>34</v>
      </c>
      <c r="BC319" s="32">
        <v>0</v>
      </c>
      <c r="BD319" s="32">
        <v>0</v>
      </c>
      <c r="BG319" s="32" t="s">
        <v>81</v>
      </c>
      <c r="BH319" s="32" t="s">
        <v>34</v>
      </c>
      <c r="BI319" s="32" t="s">
        <v>91</v>
      </c>
    </row>
    <row r="320" spans="1:61" x14ac:dyDescent="0.35">
      <c r="A320" s="4">
        <f t="shared" si="28"/>
        <v>320</v>
      </c>
      <c r="B320" s="4">
        <f t="shared" si="26"/>
        <v>319</v>
      </c>
      <c r="C320" s="12">
        <v>44057</v>
      </c>
      <c r="D320" t="s">
        <v>62</v>
      </c>
      <c r="E320" s="5" t="s">
        <v>48</v>
      </c>
      <c r="F320" t="s">
        <v>612</v>
      </c>
      <c r="G320" t="s">
        <v>329</v>
      </c>
      <c r="H320" s="21">
        <f>VLOOKUP(G320,lists!Z:AA,2,FALSE)</f>
        <v>8</v>
      </c>
      <c r="I320">
        <v>6</v>
      </c>
      <c r="J320" t="s">
        <v>40</v>
      </c>
      <c r="N320" t="s">
        <v>862</v>
      </c>
      <c r="O320" t="s">
        <v>34</v>
      </c>
      <c r="P320"/>
      <c r="Q320" t="s">
        <v>871</v>
      </c>
      <c r="U320" s="3" t="str">
        <f t="shared" si="27"/>
        <v>Other</v>
      </c>
      <c r="V320" s="3" t="str">
        <f t="shared" si="25"/>
        <v>A</v>
      </c>
      <c r="W320" t="b">
        <f>VLOOKUP(J320,lists!$B$2:$C$3,2,FALSE)</f>
        <v>1</v>
      </c>
      <c r="X320" t="b">
        <f>VLOOKUP(U320,lists!$B:$C,2,FALSE)</f>
        <v>1</v>
      </c>
      <c r="Y320" t="b">
        <f>IF(AND(H320&gt;=FLAT!$L$1,'Raw - F'!H320&lt;=FLAT!$L$2),TRUE,FALSE)</f>
        <v>1</v>
      </c>
      <c r="Z320" t="b">
        <f>VLOOKUP(V320,lists!$B$7:$C$8,2,FALSE)</f>
        <v>1</v>
      </c>
      <c r="AA320" t="b">
        <f>VLOOKUP(IF(K320="","Open",SUBSTITUTE(K320,"/Nov","")),lists!$B$27:$D$29,2,FALSE)</f>
        <v>1</v>
      </c>
      <c r="AB320" t="b">
        <f>VLOOKUP(I320,lists!B:C,2,FALSE)</f>
        <v>1</v>
      </c>
      <c r="AC320" t="b">
        <f>VLOOKUP(E320,lists!$B$23:$D$25,2,FALSE)</f>
        <v>1</v>
      </c>
      <c r="AD320">
        <f t="shared" si="29"/>
        <v>1</v>
      </c>
      <c r="AP320" s="32">
        <v>43997</v>
      </c>
      <c r="AQ320" s="32" t="s">
        <v>210</v>
      </c>
      <c r="AR320" s="32" t="s">
        <v>29</v>
      </c>
      <c r="AS320" s="32" t="s">
        <v>30</v>
      </c>
      <c r="AT320" s="32" t="s">
        <v>45</v>
      </c>
      <c r="AU320" s="32">
        <v>10</v>
      </c>
      <c r="AV320" s="32">
        <v>5</v>
      </c>
      <c r="AW320" s="32" t="s">
        <v>32</v>
      </c>
      <c r="BA320" s="32" t="s">
        <v>33</v>
      </c>
      <c r="BB320" s="32" t="s">
        <v>34</v>
      </c>
      <c r="BC320" s="32">
        <v>49</v>
      </c>
      <c r="BD320" s="32">
        <v>68</v>
      </c>
      <c r="BG320" s="32" t="s">
        <v>81</v>
      </c>
      <c r="BH320" s="32" t="s">
        <v>34</v>
      </c>
      <c r="BI320" s="32" t="s">
        <v>295</v>
      </c>
    </row>
    <row r="321" spans="1:61" x14ac:dyDescent="0.35">
      <c r="A321" s="4">
        <f t="shared" si="28"/>
        <v>321</v>
      </c>
      <c r="B321" s="4">
        <f t="shared" si="26"/>
        <v>320</v>
      </c>
      <c r="C321" s="12">
        <v>44057</v>
      </c>
      <c r="D321" t="s">
        <v>62</v>
      </c>
      <c r="E321" s="5" t="s">
        <v>48</v>
      </c>
      <c r="F321" t="s">
        <v>351</v>
      </c>
      <c r="G321" t="s">
        <v>67</v>
      </c>
      <c r="H321" s="21">
        <f>VLOOKUP(G321,lists!Z:AA,2,FALSE)</f>
        <v>12</v>
      </c>
      <c r="I321">
        <v>6</v>
      </c>
      <c r="J321" t="s">
        <v>32</v>
      </c>
      <c r="N321" t="s">
        <v>863</v>
      </c>
      <c r="O321" t="s">
        <v>34</v>
      </c>
      <c r="P321"/>
      <c r="Q321" t="s">
        <v>321</v>
      </c>
      <c r="U321" s="3" t="str">
        <f t="shared" si="27"/>
        <v>3YO</v>
      </c>
      <c r="V321" s="3" t="str">
        <f t="shared" ref="V321:V384" si="30">IF(O321="F",O321,"A")</f>
        <v>A</v>
      </c>
      <c r="W321" t="b">
        <f>VLOOKUP(J321,lists!$B$2:$C$3,2,FALSE)</f>
        <v>1</v>
      </c>
      <c r="X321" t="b">
        <f>VLOOKUP(U321,lists!$B:$C,2,FALSE)</f>
        <v>1</v>
      </c>
      <c r="Y321" t="b">
        <f>IF(AND(H321&gt;=FLAT!$L$1,'Raw - F'!H321&lt;=FLAT!$L$2),TRUE,FALSE)</f>
        <v>1</v>
      </c>
      <c r="Z321" t="b">
        <f>VLOOKUP(V321,lists!$B$7:$C$8,2,FALSE)</f>
        <v>1</v>
      </c>
      <c r="AA321" t="b">
        <f>VLOOKUP(IF(K321="","Open",SUBSTITUTE(K321,"/Nov","")),lists!$B$27:$D$29,2,FALSE)</f>
        <v>1</v>
      </c>
      <c r="AB321" t="b">
        <f>VLOOKUP(I321,lists!B:C,2,FALSE)</f>
        <v>1</v>
      </c>
      <c r="AC321" t="b">
        <f>VLOOKUP(E321,lists!$B$23:$D$25,2,FALSE)</f>
        <v>1</v>
      </c>
      <c r="AD321">
        <f t="shared" si="29"/>
        <v>1</v>
      </c>
      <c r="AP321" s="32">
        <v>43997</v>
      </c>
      <c r="AQ321" s="32" t="s">
        <v>210</v>
      </c>
      <c r="AR321" s="32" t="s">
        <v>29</v>
      </c>
      <c r="AS321" s="32" t="s">
        <v>30</v>
      </c>
      <c r="AT321" s="32" t="s">
        <v>31</v>
      </c>
      <c r="AU321" s="32">
        <v>12</v>
      </c>
      <c r="AV321" s="32">
        <v>5</v>
      </c>
      <c r="AW321" s="32" t="s">
        <v>32</v>
      </c>
      <c r="BA321" s="32" t="s">
        <v>43</v>
      </c>
      <c r="BB321" s="32" t="s">
        <v>34</v>
      </c>
      <c r="BC321" s="32">
        <v>51</v>
      </c>
      <c r="BD321" s="32">
        <v>70</v>
      </c>
      <c r="BG321" s="32" t="s">
        <v>43</v>
      </c>
      <c r="BH321" s="32" t="s">
        <v>34</v>
      </c>
      <c r="BI321" s="32" t="s">
        <v>303</v>
      </c>
    </row>
    <row r="322" spans="1:61" x14ac:dyDescent="0.35">
      <c r="A322" s="4">
        <f t="shared" si="28"/>
        <v>322</v>
      </c>
      <c r="B322" s="4">
        <f t="shared" ref="B322:B385" si="31">IF(AND(A321&lt;1,AD322=1),1,IF(AD322=1,A321,""))</f>
        <v>321</v>
      </c>
      <c r="C322" s="12">
        <v>44057</v>
      </c>
      <c r="D322" t="s">
        <v>180</v>
      </c>
      <c r="E322" s="5" t="s">
        <v>29</v>
      </c>
      <c r="F322" t="s">
        <v>613</v>
      </c>
      <c r="G322" t="s">
        <v>328</v>
      </c>
      <c r="H322" s="21">
        <f>VLOOKUP(G322,lists!Z:AA,2,FALSE)</f>
        <v>6</v>
      </c>
      <c r="I322">
        <v>1</v>
      </c>
      <c r="J322" t="s">
        <v>40</v>
      </c>
      <c r="N322" t="s">
        <v>862</v>
      </c>
      <c r="O322" t="s">
        <v>52</v>
      </c>
      <c r="P322"/>
      <c r="Q322">
        <v>0</v>
      </c>
      <c r="U322" s="3" t="str">
        <f t="shared" si="27"/>
        <v>Other</v>
      </c>
      <c r="V322" s="3" t="str">
        <f t="shared" si="30"/>
        <v>F</v>
      </c>
      <c r="W322" t="b">
        <f>VLOOKUP(J322,lists!$B$2:$C$3,2,FALSE)</f>
        <v>1</v>
      </c>
      <c r="X322" t="b">
        <f>VLOOKUP(U322,lists!$B:$C,2,FALSE)</f>
        <v>1</v>
      </c>
      <c r="Y322" t="b">
        <f>IF(AND(H322&gt;=FLAT!$L$1,'Raw - F'!H322&lt;=FLAT!$L$2),TRUE,FALSE)</f>
        <v>1</v>
      </c>
      <c r="Z322" t="b">
        <f>VLOOKUP(V322,lists!$B$7:$C$8,2,FALSE)</f>
        <v>1</v>
      </c>
      <c r="AA322" t="b">
        <f>VLOOKUP(IF(K322="","Open",SUBSTITUTE(K322,"/Nov","")),lists!$B$27:$D$29,2,FALSE)</f>
        <v>1</v>
      </c>
      <c r="AB322" t="b">
        <f>VLOOKUP(I322,lists!B:C,2,FALSE)</f>
        <v>1</v>
      </c>
      <c r="AC322" t="b">
        <f>VLOOKUP(E322,lists!$B$23:$D$25,2,FALSE)</f>
        <v>1</v>
      </c>
      <c r="AD322">
        <f t="shared" si="29"/>
        <v>1</v>
      </c>
      <c r="AP322" s="32">
        <v>43997</v>
      </c>
      <c r="AQ322" s="32" t="s">
        <v>291</v>
      </c>
      <c r="AR322" s="32" t="s">
        <v>54</v>
      </c>
      <c r="AS322" s="32" t="s">
        <v>30</v>
      </c>
      <c r="AT322" s="32" t="s">
        <v>39</v>
      </c>
      <c r="AU322" s="32">
        <v>5</v>
      </c>
      <c r="AV322" s="32">
        <v>4</v>
      </c>
      <c r="AW322" s="32" t="s">
        <v>32</v>
      </c>
      <c r="BA322" s="32" t="s">
        <v>33</v>
      </c>
      <c r="BB322" s="32" t="s">
        <v>34</v>
      </c>
      <c r="BC322" s="32">
        <v>61</v>
      </c>
      <c r="BD322" s="32">
        <v>80</v>
      </c>
      <c r="BG322" s="32" t="s">
        <v>81</v>
      </c>
      <c r="BH322" s="32" t="s">
        <v>34</v>
      </c>
      <c r="BI322" s="32" t="s">
        <v>308</v>
      </c>
    </row>
    <row r="323" spans="1:61" x14ac:dyDescent="0.35">
      <c r="A323" s="4">
        <f t="shared" si="28"/>
        <v>323</v>
      </c>
      <c r="B323" s="4">
        <f t="shared" si="31"/>
        <v>322</v>
      </c>
      <c r="C323" s="12">
        <v>44057</v>
      </c>
      <c r="D323" t="s">
        <v>180</v>
      </c>
      <c r="E323" s="5" t="s">
        <v>29</v>
      </c>
      <c r="F323" t="s">
        <v>614</v>
      </c>
      <c r="G323" t="s">
        <v>329</v>
      </c>
      <c r="H323" s="21">
        <f>VLOOKUP(G323,lists!Z:AA,2,FALSE)</f>
        <v>8</v>
      </c>
      <c r="I323">
        <v>5</v>
      </c>
      <c r="J323" t="s">
        <v>40</v>
      </c>
      <c r="K323" t="s">
        <v>50</v>
      </c>
      <c r="N323" t="s">
        <v>862</v>
      </c>
      <c r="O323" t="s">
        <v>52</v>
      </c>
      <c r="P323"/>
      <c r="Q323">
        <v>0</v>
      </c>
      <c r="U323" s="3" t="str">
        <f t="shared" ref="U323:U386" si="32">IF(OR(N323="2yO",N323="3yO"),N323,"Other")</f>
        <v>Other</v>
      </c>
      <c r="V323" s="3" t="str">
        <f t="shared" si="30"/>
        <v>F</v>
      </c>
      <c r="W323" t="b">
        <f>VLOOKUP(J323,lists!$B$2:$C$3,2,FALSE)</f>
        <v>1</v>
      </c>
      <c r="X323" t="b">
        <f>VLOOKUP(U323,lists!$B:$C,2,FALSE)</f>
        <v>1</v>
      </c>
      <c r="Y323" t="b">
        <f>IF(AND(H323&gt;=FLAT!$L$1,'Raw - F'!H323&lt;=FLAT!$L$2),TRUE,FALSE)</f>
        <v>1</v>
      </c>
      <c r="Z323" t="b">
        <f>VLOOKUP(V323,lists!$B$7:$C$8,2,FALSE)</f>
        <v>1</v>
      </c>
      <c r="AA323" t="b">
        <f>VLOOKUP(IF(K323="","Open",SUBSTITUTE(K323,"/Nov","")),lists!$B$27:$D$29,2,FALSE)</f>
        <v>1</v>
      </c>
      <c r="AB323" t="b">
        <f>VLOOKUP(I323,lists!B:C,2,FALSE)</f>
        <v>1</v>
      </c>
      <c r="AC323" t="b">
        <f>VLOOKUP(E323,lists!$B$23:$D$25,2,FALSE)</f>
        <v>1</v>
      </c>
      <c r="AD323">
        <f t="shared" si="29"/>
        <v>1</v>
      </c>
      <c r="AP323" s="32">
        <v>43997</v>
      </c>
      <c r="AQ323" s="32" t="s">
        <v>291</v>
      </c>
      <c r="AR323" s="32" t="s">
        <v>54</v>
      </c>
      <c r="AS323" s="32" t="s">
        <v>44</v>
      </c>
      <c r="AT323" s="32" t="s">
        <v>39</v>
      </c>
      <c r="AU323" s="32">
        <v>5</v>
      </c>
      <c r="AV323" s="32">
        <v>5</v>
      </c>
      <c r="AW323" s="32" t="s">
        <v>40</v>
      </c>
      <c r="AX323" s="32" t="s">
        <v>41</v>
      </c>
      <c r="BA323" s="32" t="s">
        <v>46</v>
      </c>
      <c r="BB323" s="32" t="s">
        <v>34</v>
      </c>
      <c r="BC323" s="32">
        <v>0</v>
      </c>
      <c r="BD323" s="32">
        <v>0</v>
      </c>
      <c r="BG323" s="32" t="s">
        <v>81</v>
      </c>
      <c r="BH323" s="32" t="s">
        <v>34</v>
      </c>
      <c r="BI323" s="32" t="s">
        <v>91</v>
      </c>
    </row>
    <row r="324" spans="1:61" x14ac:dyDescent="0.35">
      <c r="A324" s="4">
        <f t="shared" si="28"/>
        <v>324</v>
      </c>
      <c r="B324" s="4">
        <f t="shared" si="31"/>
        <v>323</v>
      </c>
      <c r="C324" s="12">
        <v>44057</v>
      </c>
      <c r="D324" t="s">
        <v>180</v>
      </c>
      <c r="E324" s="5" t="s">
        <v>29</v>
      </c>
      <c r="F324" t="s">
        <v>615</v>
      </c>
      <c r="G324" t="s">
        <v>67</v>
      </c>
      <c r="H324" s="21">
        <f>VLOOKUP(G324,lists!Z:AA,2,FALSE)</f>
        <v>12</v>
      </c>
      <c r="I324">
        <v>3</v>
      </c>
      <c r="J324" t="s">
        <v>32</v>
      </c>
      <c r="N324" t="s">
        <v>862</v>
      </c>
      <c r="O324" t="s">
        <v>34</v>
      </c>
      <c r="P324"/>
      <c r="Q324" t="s">
        <v>304</v>
      </c>
      <c r="U324" s="3" t="str">
        <f t="shared" si="32"/>
        <v>Other</v>
      </c>
      <c r="V324" s="3" t="str">
        <f t="shared" si="30"/>
        <v>A</v>
      </c>
      <c r="W324" t="b">
        <f>VLOOKUP(J324,lists!$B$2:$C$3,2,FALSE)</f>
        <v>1</v>
      </c>
      <c r="X324" t="b">
        <f>VLOOKUP(U324,lists!$B:$C,2,FALSE)</f>
        <v>1</v>
      </c>
      <c r="Y324" t="b">
        <f>IF(AND(H324&gt;=FLAT!$L$1,'Raw - F'!H324&lt;=FLAT!$L$2),TRUE,FALSE)</f>
        <v>1</v>
      </c>
      <c r="Z324" t="b">
        <f>VLOOKUP(V324,lists!$B$7:$C$8,2,FALSE)</f>
        <v>1</v>
      </c>
      <c r="AA324" t="b">
        <f>VLOOKUP(IF(K324="","Open",SUBSTITUTE(K324,"/Nov","")),lists!$B$27:$D$29,2,FALSE)</f>
        <v>1</v>
      </c>
      <c r="AB324" t="b">
        <f>VLOOKUP(I324,lists!B:C,2,FALSE)</f>
        <v>1</v>
      </c>
      <c r="AC324" t="b">
        <f>VLOOKUP(E324,lists!$B$23:$D$25,2,FALSE)</f>
        <v>1</v>
      </c>
      <c r="AD324">
        <f t="shared" si="29"/>
        <v>1</v>
      </c>
      <c r="AP324" s="32">
        <v>43997</v>
      </c>
      <c r="AQ324" s="32" t="s">
        <v>291</v>
      </c>
      <c r="AR324" s="32" t="s">
        <v>54</v>
      </c>
      <c r="AS324" s="32" t="s">
        <v>44</v>
      </c>
      <c r="AT324" s="32" t="s">
        <v>37</v>
      </c>
      <c r="AU324" s="32">
        <v>6</v>
      </c>
      <c r="AV324" s="32">
        <v>5</v>
      </c>
      <c r="AW324" s="32" t="s">
        <v>40</v>
      </c>
      <c r="AX324" s="32" t="s">
        <v>41</v>
      </c>
      <c r="AY324" s="32" t="s">
        <v>60</v>
      </c>
      <c r="BA324" s="32" t="s">
        <v>42</v>
      </c>
      <c r="BB324" s="32" t="s">
        <v>52</v>
      </c>
      <c r="BC324" s="32">
        <v>0</v>
      </c>
      <c r="BD324" s="32">
        <v>0</v>
      </c>
      <c r="BG324" s="32" t="s">
        <v>42</v>
      </c>
      <c r="BH324" s="32" t="s">
        <v>52</v>
      </c>
      <c r="BI324" s="32" t="s">
        <v>91</v>
      </c>
    </row>
    <row r="325" spans="1:61" x14ac:dyDescent="0.35">
      <c r="A325" s="4">
        <f t="shared" si="28"/>
        <v>325</v>
      </c>
      <c r="B325" s="4">
        <f t="shared" si="31"/>
        <v>324</v>
      </c>
      <c r="C325" s="12">
        <v>44057</v>
      </c>
      <c r="D325" t="s">
        <v>180</v>
      </c>
      <c r="E325" s="5" t="s">
        <v>29</v>
      </c>
      <c r="F325" t="s">
        <v>616</v>
      </c>
      <c r="G325" t="s">
        <v>328</v>
      </c>
      <c r="H325" s="21">
        <f>VLOOKUP(G325,lists!Z:AA,2,FALSE)</f>
        <v>6</v>
      </c>
      <c r="I325">
        <v>5</v>
      </c>
      <c r="J325" t="s">
        <v>32</v>
      </c>
      <c r="N325" t="s">
        <v>862</v>
      </c>
      <c r="O325" t="s">
        <v>34</v>
      </c>
      <c r="P325"/>
      <c r="Q325" t="s">
        <v>303</v>
      </c>
      <c r="U325" s="3" t="str">
        <f t="shared" si="32"/>
        <v>Other</v>
      </c>
      <c r="V325" s="3" t="str">
        <f t="shared" si="30"/>
        <v>A</v>
      </c>
      <c r="W325" t="b">
        <f>VLOOKUP(J325,lists!$B$2:$C$3,2,FALSE)</f>
        <v>1</v>
      </c>
      <c r="X325" t="b">
        <f>VLOOKUP(U325,lists!$B:$C,2,FALSE)</f>
        <v>1</v>
      </c>
      <c r="Y325" t="b">
        <f>IF(AND(H325&gt;=FLAT!$L$1,'Raw - F'!H325&lt;=FLAT!$L$2),TRUE,FALSE)</f>
        <v>1</v>
      </c>
      <c r="Z325" t="b">
        <f>VLOOKUP(V325,lists!$B$7:$C$8,2,FALSE)</f>
        <v>1</v>
      </c>
      <c r="AA325" t="b">
        <f>VLOOKUP(IF(K325="","Open",SUBSTITUTE(K325,"/Nov","")),lists!$B$27:$D$29,2,FALSE)</f>
        <v>1</v>
      </c>
      <c r="AB325" t="b">
        <f>VLOOKUP(I325,lists!B:C,2,FALSE)</f>
        <v>1</v>
      </c>
      <c r="AC325" t="b">
        <f>VLOOKUP(E325,lists!$B$23:$D$25,2,FALSE)</f>
        <v>1</v>
      </c>
      <c r="AD325">
        <f t="shared" si="29"/>
        <v>1</v>
      </c>
      <c r="AP325" s="32">
        <v>43997</v>
      </c>
      <c r="AQ325" s="32" t="s">
        <v>291</v>
      </c>
      <c r="AR325" s="32" t="s">
        <v>54</v>
      </c>
      <c r="AS325" s="32" t="s">
        <v>44</v>
      </c>
      <c r="AT325" s="32" t="s">
        <v>51</v>
      </c>
      <c r="AU325" s="32">
        <v>7</v>
      </c>
      <c r="AV325" s="32">
        <v>5</v>
      </c>
      <c r="AW325" s="32" t="s">
        <v>40</v>
      </c>
      <c r="AX325" s="32" t="s">
        <v>41</v>
      </c>
      <c r="BA325" s="32" t="s">
        <v>46</v>
      </c>
      <c r="BB325" s="32" t="s">
        <v>34</v>
      </c>
      <c r="BC325" s="32">
        <v>0</v>
      </c>
      <c r="BD325" s="32">
        <v>0</v>
      </c>
      <c r="BG325" s="32" t="s">
        <v>81</v>
      </c>
      <c r="BH325" s="32" t="s">
        <v>34</v>
      </c>
      <c r="BI325" s="32" t="s">
        <v>91</v>
      </c>
    </row>
    <row r="326" spans="1:61" x14ac:dyDescent="0.35">
      <c r="A326" s="4">
        <f t="shared" si="28"/>
        <v>326</v>
      </c>
      <c r="B326" s="4">
        <f t="shared" si="31"/>
        <v>325</v>
      </c>
      <c r="C326" s="12">
        <v>44057</v>
      </c>
      <c r="D326" t="s">
        <v>180</v>
      </c>
      <c r="E326" s="5" t="s">
        <v>29</v>
      </c>
      <c r="F326" t="s">
        <v>617</v>
      </c>
      <c r="G326" t="s">
        <v>86</v>
      </c>
      <c r="H326" s="21">
        <f>VLOOKUP(G326,lists!Z:AA,2,FALSE)</f>
        <v>16</v>
      </c>
      <c r="I326">
        <v>4</v>
      </c>
      <c r="J326" t="s">
        <v>32</v>
      </c>
      <c r="N326" t="s">
        <v>862</v>
      </c>
      <c r="O326" t="s">
        <v>34</v>
      </c>
      <c r="P326"/>
      <c r="Q326" t="s">
        <v>293</v>
      </c>
      <c r="U326" s="3" t="str">
        <f t="shared" si="32"/>
        <v>Other</v>
      </c>
      <c r="V326" s="3" t="str">
        <f t="shared" si="30"/>
        <v>A</v>
      </c>
      <c r="W326" t="b">
        <f>VLOOKUP(J326,lists!$B$2:$C$3,2,FALSE)</f>
        <v>1</v>
      </c>
      <c r="X326" t="b">
        <f>VLOOKUP(U326,lists!$B:$C,2,FALSE)</f>
        <v>1</v>
      </c>
      <c r="Y326" t="b">
        <f>IF(AND(H326&gt;=FLAT!$L$1,'Raw - F'!H326&lt;=FLAT!$L$2),TRUE,FALSE)</f>
        <v>1</v>
      </c>
      <c r="Z326" t="b">
        <f>VLOOKUP(V326,lists!$B$7:$C$8,2,FALSE)</f>
        <v>1</v>
      </c>
      <c r="AA326" t="b">
        <f>VLOOKUP(IF(K326="","Open",SUBSTITUTE(K326,"/Nov","")),lists!$B$27:$D$29,2,FALSE)</f>
        <v>1</v>
      </c>
      <c r="AB326" t="b">
        <f>VLOOKUP(I326,lists!B:C,2,FALSE)</f>
        <v>1</v>
      </c>
      <c r="AC326" t="b">
        <f>VLOOKUP(E326,lists!$B$23:$D$25,2,FALSE)</f>
        <v>1</v>
      </c>
      <c r="AD326">
        <f t="shared" si="29"/>
        <v>1</v>
      </c>
      <c r="AP326" s="32">
        <v>43997</v>
      </c>
      <c r="AQ326" s="32" t="s">
        <v>291</v>
      </c>
      <c r="AR326" s="32" t="s">
        <v>54</v>
      </c>
      <c r="AS326" s="32" t="s">
        <v>30</v>
      </c>
      <c r="AT326" s="32" t="s">
        <v>61</v>
      </c>
      <c r="AU326" s="32">
        <v>16</v>
      </c>
      <c r="AV326" s="32">
        <v>5</v>
      </c>
      <c r="AW326" s="32" t="s">
        <v>32</v>
      </c>
      <c r="BA326" s="32" t="s">
        <v>33</v>
      </c>
      <c r="BB326" s="32" t="s">
        <v>34</v>
      </c>
      <c r="BC326" s="32">
        <v>56</v>
      </c>
      <c r="BD326" s="32">
        <v>75</v>
      </c>
      <c r="BG326" s="32" t="s">
        <v>81</v>
      </c>
      <c r="BH326" s="32" t="s">
        <v>34</v>
      </c>
      <c r="BI326" s="32" t="s">
        <v>296</v>
      </c>
    </row>
    <row r="327" spans="1:61" x14ac:dyDescent="0.35">
      <c r="A327" s="4">
        <f t="shared" si="28"/>
        <v>327</v>
      </c>
      <c r="B327" s="4">
        <f t="shared" si="31"/>
        <v>326</v>
      </c>
      <c r="C327" s="12">
        <v>44057</v>
      </c>
      <c r="D327" t="s">
        <v>180</v>
      </c>
      <c r="E327" s="5" t="s">
        <v>29</v>
      </c>
      <c r="F327" t="s">
        <v>618</v>
      </c>
      <c r="G327" t="s">
        <v>327</v>
      </c>
      <c r="H327" s="21">
        <f>VLOOKUP(G327,lists!Z:AA,2,FALSE)</f>
        <v>5</v>
      </c>
      <c r="I327">
        <v>5</v>
      </c>
      <c r="J327" t="s">
        <v>40</v>
      </c>
      <c r="K327" t="s">
        <v>50</v>
      </c>
      <c r="N327" t="s">
        <v>861</v>
      </c>
      <c r="O327" t="s">
        <v>34</v>
      </c>
      <c r="P327"/>
      <c r="Q327">
        <v>0</v>
      </c>
      <c r="U327" s="3" t="str">
        <f t="shared" si="32"/>
        <v>2YO</v>
      </c>
      <c r="V327" s="3" t="str">
        <f t="shared" si="30"/>
        <v>A</v>
      </c>
      <c r="W327" t="b">
        <f>VLOOKUP(J327,lists!$B$2:$C$3,2,FALSE)</f>
        <v>1</v>
      </c>
      <c r="X327" t="b">
        <f>VLOOKUP(U327,lists!$B:$C,2,FALSE)</f>
        <v>1</v>
      </c>
      <c r="Y327" t="b">
        <f>IF(AND(H327&gt;=FLAT!$L$1,'Raw - F'!H327&lt;=FLAT!$L$2),TRUE,FALSE)</f>
        <v>1</v>
      </c>
      <c r="Z327" t="b">
        <f>VLOOKUP(V327,lists!$B$7:$C$8,2,FALSE)</f>
        <v>1</v>
      </c>
      <c r="AA327" t="b">
        <f>VLOOKUP(IF(K327="","Open",SUBSTITUTE(K327,"/Nov","")),lists!$B$27:$D$29,2,FALSE)</f>
        <v>1</v>
      </c>
      <c r="AB327" t="b">
        <f>VLOOKUP(I327,lists!B:C,2,FALSE)</f>
        <v>1</v>
      </c>
      <c r="AC327" t="b">
        <f>VLOOKUP(E327,lists!$B$23:$D$25,2,FALSE)</f>
        <v>1</v>
      </c>
      <c r="AD327">
        <f t="shared" si="29"/>
        <v>1</v>
      </c>
      <c r="AP327" s="32">
        <v>43997</v>
      </c>
      <c r="AQ327" s="32" t="s">
        <v>291</v>
      </c>
      <c r="AR327" s="32" t="s">
        <v>54</v>
      </c>
      <c r="AS327" s="32" t="s">
        <v>30</v>
      </c>
      <c r="AT327" s="32" t="s">
        <v>39</v>
      </c>
      <c r="AU327" s="32">
        <v>5</v>
      </c>
      <c r="AV327" s="32">
        <v>6</v>
      </c>
      <c r="AW327" s="32" t="s">
        <v>32</v>
      </c>
      <c r="BA327" s="32" t="s">
        <v>43</v>
      </c>
      <c r="BB327" s="32" t="s">
        <v>34</v>
      </c>
      <c r="BC327" s="32">
        <v>46</v>
      </c>
      <c r="BD327" s="32">
        <v>60</v>
      </c>
      <c r="BG327" s="32" t="s">
        <v>43</v>
      </c>
      <c r="BH327" s="32" t="s">
        <v>34</v>
      </c>
      <c r="BI327" s="32" t="s">
        <v>299</v>
      </c>
    </row>
    <row r="328" spans="1:61" x14ac:dyDescent="0.35">
      <c r="A328" s="4">
        <f t="shared" si="28"/>
        <v>328</v>
      </c>
      <c r="B328" s="4">
        <f t="shared" si="31"/>
        <v>327</v>
      </c>
      <c r="C328" s="12">
        <v>44057</v>
      </c>
      <c r="D328" t="s">
        <v>180</v>
      </c>
      <c r="E328" s="5" t="s">
        <v>29</v>
      </c>
      <c r="F328" t="s">
        <v>343</v>
      </c>
      <c r="G328" t="s">
        <v>328</v>
      </c>
      <c r="H328" s="21">
        <f>VLOOKUP(G328,lists!Z:AA,2,FALSE)</f>
        <v>6</v>
      </c>
      <c r="I328">
        <v>3</v>
      </c>
      <c r="J328" t="s">
        <v>32</v>
      </c>
      <c r="N328" t="s">
        <v>863</v>
      </c>
      <c r="O328" t="s">
        <v>34</v>
      </c>
      <c r="P328"/>
      <c r="Q328" t="s">
        <v>304</v>
      </c>
      <c r="U328" s="3" t="str">
        <f t="shared" si="32"/>
        <v>3YO</v>
      </c>
      <c r="V328" s="3" t="str">
        <f t="shared" si="30"/>
        <v>A</v>
      </c>
      <c r="W328" t="b">
        <f>VLOOKUP(J328,lists!$B$2:$C$3,2,FALSE)</f>
        <v>1</v>
      </c>
      <c r="X328" t="b">
        <f>VLOOKUP(U328,lists!$B:$C,2,FALSE)</f>
        <v>1</v>
      </c>
      <c r="Y328" t="b">
        <f>IF(AND(H328&gt;=FLAT!$L$1,'Raw - F'!H328&lt;=FLAT!$L$2),TRUE,FALSE)</f>
        <v>1</v>
      </c>
      <c r="Z328" t="b">
        <f>VLOOKUP(V328,lists!$B$7:$C$8,2,FALSE)</f>
        <v>1</v>
      </c>
      <c r="AA328" t="b">
        <f>VLOOKUP(IF(K328="","Open",SUBSTITUTE(K328,"/Nov","")),lists!$B$27:$D$29,2,FALSE)</f>
        <v>1</v>
      </c>
      <c r="AB328" t="b">
        <f>VLOOKUP(I328,lists!B:C,2,FALSE)</f>
        <v>1</v>
      </c>
      <c r="AC328" t="b">
        <f>VLOOKUP(E328,lists!$B$23:$D$25,2,FALSE)</f>
        <v>1</v>
      </c>
      <c r="AD328">
        <f t="shared" si="29"/>
        <v>1</v>
      </c>
      <c r="AP328" s="32">
        <v>43997</v>
      </c>
      <c r="AQ328" s="32" t="s">
        <v>291</v>
      </c>
      <c r="AR328" s="32" t="s">
        <v>54</v>
      </c>
      <c r="AS328" s="32" t="s">
        <v>30</v>
      </c>
      <c r="AT328" s="32" t="s">
        <v>37</v>
      </c>
      <c r="AU328" s="32">
        <v>6</v>
      </c>
      <c r="AV328" s="32">
        <v>6</v>
      </c>
      <c r="AW328" s="32" t="s">
        <v>32</v>
      </c>
      <c r="BA328" s="32" t="s">
        <v>33</v>
      </c>
      <c r="BB328" s="32" t="s">
        <v>34</v>
      </c>
      <c r="BC328" s="32">
        <v>46</v>
      </c>
      <c r="BD328" s="32">
        <v>60</v>
      </c>
      <c r="BG328" s="32" t="s">
        <v>81</v>
      </c>
      <c r="BH328" s="32" t="s">
        <v>34</v>
      </c>
      <c r="BI328" s="32" t="s">
        <v>299</v>
      </c>
    </row>
    <row r="329" spans="1:61" x14ac:dyDescent="0.35">
      <c r="A329" s="4">
        <f t="shared" si="28"/>
        <v>329</v>
      </c>
      <c r="B329" s="4">
        <f t="shared" si="31"/>
        <v>328</v>
      </c>
      <c r="C329" s="12">
        <v>44057</v>
      </c>
      <c r="D329" t="s">
        <v>180</v>
      </c>
      <c r="E329" s="5" t="s">
        <v>29</v>
      </c>
      <c r="F329" t="s">
        <v>440</v>
      </c>
      <c r="G329" t="s">
        <v>328</v>
      </c>
      <c r="H329" s="21">
        <f>VLOOKUP(G329,lists!Z:AA,2,FALSE)</f>
        <v>6</v>
      </c>
      <c r="I329">
        <v>5</v>
      </c>
      <c r="J329" t="s">
        <v>40</v>
      </c>
      <c r="K329" t="s">
        <v>50</v>
      </c>
      <c r="N329" t="s">
        <v>861</v>
      </c>
      <c r="O329" t="s">
        <v>52</v>
      </c>
      <c r="P329"/>
      <c r="Q329">
        <v>0</v>
      </c>
      <c r="U329" s="3" t="str">
        <f t="shared" si="32"/>
        <v>2YO</v>
      </c>
      <c r="V329" s="3" t="str">
        <f t="shared" si="30"/>
        <v>F</v>
      </c>
      <c r="W329" t="b">
        <f>VLOOKUP(J329,lists!$B$2:$C$3,2,FALSE)</f>
        <v>1</v>
      </c>
      <c r="X329" t="b">
        <f>VLOOKUP(U329,lists!$B:$C,2,FALSE)</f>
        <v>1</v>
      </c>
      <c r="Y329" t="b">
        <f>IF(AND(H329&gt;=FLAT!$L$1,'Raw - F'!H329&lt;=FLAT!$L$2),TRUE,FALSE)</f>
        <v>1</v>
      </c>
      <c r="Z329" t="b">
        <f>VLOOKUP(V329,lists!$B$7:$C$8,2,FALSE)</f>
        <v>1</v>
      </c>
      <c r="AA329" t="b">
        <f>VLOOKUP(IF(K329="","Open",SUBSTITUTE(K329,"/Nov","")),lists!$B$27:$D$29,2,FALSE)</f>
        <v>1</v>
      </c>
      <c r="AB329" t="b">
        <f>VLOOKUP(I329,lists!B:C,2,FALSE)</f>
        <v>1</v>
      </c>
      <c r="AC329" t="b">
        <f>VLOOKUP(E329,lists!$B$23:$D$25,2,FALSE)</f>
        <v>1</v>
      </c>
      <c r="AD329">
        <f t="shared" si="29"/>
        <v>1</v>
      </c>
      <c r="AP329" s="32">
        <v>43997</v>
      </c>
      <c r="AQ329" s="32" t="s">
        <v>291</v>
      </c>
      <c r="AR329" s="32" t="s">
        <v>54</v>
      </c>
      <c r="AS329" s="32" t="s">
        <v>30</v>
      </c>
      <c r="AT329" s="32" t="s">
        <v>36</v>
      </c>
      <c r="AU329" s="32">
        <v>8</v>
      </c>
      <c r="AV329" s="32">
        <v>6</v>
      </c>
      <c r="AW329" s="32" t="s">
        <v>32</v>
      </c>
      <c r="BA329" s="32" t="s">
        <v>33</v>
      </c>
      <c r="BB329" s="32" t="s">
        <v>34</v>
      </c>
      <c r="BC329" s="32">
        <v>46</v>
      </c>
      <c r="BD329" s="32">
        <v>63</v>
      </c>
      <c r="BG329" s="32" t="s">
        <v>81</v>
      </c>
      <c r="BH329" s="32" t="s">
        <v>34</v>
      </c>
      <c r="BI329" s="32" t="s">
        <v>306</v>
      </c>
    </row>
    <row r="330" spans="1:61" x14ac:dyDescent="0.35">
      <c r="A330" s="4">
        <f t="shared" si="28"/>
        <v>330</v>
      </c>
      <c r="B330" s="4">
        <f t="shared" si="31"/>
        <v>329</v>
      </c>
      <c r="C330" s="12">
        <v>44058</v>
      </c>
      <c r="D330" t="s">
        <v>173</v>
      </c>
      <c r="E330" s="5" t="s">
        <v>48</v>
      </c>
      <c r="F330" t="s">
        <v>619</v>
      </c>
      <c r="G330" t="s">
        <v>329</v>
      </c>
      <c r="H330" s="21">
        <f>VLOOKUP(G330,lists!Z:AA,2,FALSE)</f>
        <v>8</v>
      </c>
      <c r="I330">
        <v>5</v>
      </c>
      <c r="J330" t="s">
        <v>32</v>
      </c>
      <c r="N330" t="s">
        <v>862</v>
      </c>
      <c r="O330" t="s">
        <v>52</v>
      </c>
      <c r="P330"/>
      <c r="Q330" t="s">
        <v>303</v>
      </c>
      <c r="U330" s="3" t="str">
        <f t="shared" si="32"/>
        <v>Other</v>
      </c>
      <c r="V330" s="3" t="str">
        <f t="shared" si="30"/>
        <v>F</v>
      </c>
      <c r="W330" t="b">
        <f>VLOOKUP(J330,lists!$B$2:$C$3,2,FALSE)</f>
        <v>1</v>
      </c>
      <c r="X330" t="b">
        <f>VLOOKUP(U330,lists!$B:$C,2,FALSE)</f>
        <v>1</v>
      </c>
      <c r="Y330" t="b">
        <f>IF(AND(H330&gt;=FLAT!$L$1,'Raw - F'!H330&lt;=FLAT!$L$2),TRUE,FALSE)</f>
        <v>1</v>
      </c>
      <c r="Z330" t="b">
        <f>VLOOKUP(V330,lists!$B$7:$C$8,2,FALSE)</f>
        <v>1</v>
      </c>
      <c r="AA330" t="b">
        <f>VLOOKUP(IF(K330="","Open",SUBSTITUTE(K330,"/Nov","")),lists!$B$27:$D$29,2,FALSE)</f>
        <v>1</v>
      </c>
      <c r="AB330" t="b">
        <f>VLOOKUP(I330,lists!B:C,2,FALSE)</f>
        <v>1</v>
      </c>
      <c r="AC330" t="b">
        <f>VLOOKUP(E330,lists!$B$23:$D$25,2,FALSE)</f>
        <v>1</v>
      </c>
      <c r="AD330">
        <f t="shared" si="29"/>
        <v>1</v>
      </c>
      <c r="AP330" s="32">
        <v>43998</v>
      </c>
      <c r="AQ330" s="32" t="s">
        <v>218</v>
      </c>
      <c r="AR330" s="32" t="s">
        <v>48</v>
      </c>
      <c r="AS330" s="32" t="s">
        <v>239</v>
      </c>
      <c r="AT330" s="32" t="s">
        <v>39</v>
      </c>
      <c r="AU330" s="32">
        <v>5</v>
      </c>
      <c r="AV330" s="32">
        <v>1</v>
      </c>
      <c r="AW330" s="32" t="s">
        <v>40</v>
      </c>
      <c r="BA330" s="32" t="s">
        <v>46</v>
      </c>
      <c r="BB330" s="32" t="s">
        <v>34</v>
      </c>
      <c r="BC330" s="32">
        <v>0</v>
      </c>
      <c r="BD330" s="32">
        <v>0</v>
      </c>
      <c r="BG330" s="32" t="s">
        <v>81</v>
      </c>
      <c r="BH330" s="32" t="s">
        <v>34</v>
      </c>
      <c r="BI330" s="32" t="s">
        <v>91</v>
      </c>
    </row>
    <row r="331" spans="1:61" x14ac:dyDescent="0.35">
      <c r="A331" s="4">
        <f t="shared" si="28"/>
        <v>331</v>
      </c>
      <c r="B331" s="4">
        <f t="shared" si="31"/>
        <v>330</v>
      </c>
      <c r="C331" s="12">
        <v>44058</v>
      </c>
      <c r="D331" t="s">
        <v>173</v>
      </c>
      <c r="E331" s="5" t="s">
        <v>48</v>
      </c>
      <c r="F331" t="s">
        <v>620</v>
      </c>
      <c r="G331" t="s">
        <v>67</v>
      </c>
      <c r="H331" s="21">
        <f>VLOOKUP(G331,lists!Z:AA,2,FALSE)</f>
        <v>12</v>
      </c>
      <c r="I331">
        <v>6</v>
      </c>
      <c r="J331" t="s">
        <v>32</v>
      </c>
      <c r="M331" t="s">
        <v>377</v>
      </c>
      <c r="N331" t="s">
        <v>862</v>
      </c>
      <c r="O331" t="s">
        <v>34</v>
      </c>
      <c r="P331"/>
      <c r="Q331" t="s">
        <v>321</v>
      </c>
      <c r="U331" s="3" t="str">
        <f t="shared" si="32"/>
        <v>Other</v>
      </c>
      <c r="V331" s="3" t="str">
        <f t="shared" si="30"/>
        <v>A</v>
      </c>
      <c r="W331" t="b">
        <f>VLOOKUP(J331,lists!$B$2:$C$3,2,FALSE)</f>
        <v>1</v>
      </c>
      <c r="X331" t="b">
        <f>VLOOKUP(U331,lists!$B:$C,2,FALSE)</f>
        <v>1</v>
      </c>
      <c r="Y331" t="b">
        <f>IF(AND(H331&gt;=FLAT!$L$1,'Raw - F'!H331&lt;=FLAT!$L$2),TRUE,FALSE)</f>
        <v>1</v>
      </c>
      <c r="Z331" t="b">
        <f>VLOOKUP(V331,lists!$B$7:$C$8,2,FALSE)</f>
        <v>1</v>
      </c>
      <c r="AA331" t="b">
        <f>VLOOKUP(IF(K331="","Open",SUBSTITUTE(K331,"/Nov","")),lists!$B$27:$D$29,2,FALSE)</f>
        <v>1</v>
      </c>
      <c r="AB331" t="b">
        <f>VLOOKUP(I331,lists!B:C,2,FALSE)</f>
        <v>1</v>
      </c>
      <c r="AC331" t="b">
        <f>VLOOKUP(E331,lists!$B$23:$D$25,2,FALSE)</f>
        <v>1</v>
      </c>
      <c r="AD331">
        <f t="shared" si="29"/>
        <v>1</v>
      </c>
      <c r="AP331" s="32">
        <v>43998</v>
      </c>
      <c r="AQ331" s="32" t="s">
        <v>218</v>
      </c>
      <c r="AR331" s="32" t="s">
        <v>48</v>
      </c>
      <c r="AS331" s="32" t="s">
        <v>240</v>
      </c>
      <c r="AT331" s="32" t="s">
        <v>36</v>
      </c>
      <c r="AU331" s="32">
        <v>8</v>
      </c>
      <c r="AV331" s="32">
        <v>1</v>
      </c>
      <c r="AW331" s="32" t="s">
        <v>40</v>
      </c>
      <c r="BA331" s="32" t="s">
        <v>33</v>
      </c>
      <c r="BB331" s="32" t="s">
        <v>34</v>
      </c>
      <c r="BC331" s="32">
        <v>0</v>
      </c>
      <c r="BD331" s="32">
        <v>0</v>
      </c>
      <c r="BG331" s="32" t="s">
        <v>81</v>
      </c>
      <c r="BH331" s="32" t="s">
        <v>34</v>
      </c>
      <c r="BI331" s="32" t="s">
        <v>91</v>
      </c>
    </row>
    <row r="332" spans="1:61" x14ac:dyDescent="0.35">
      <c r="A332" s="4">
        <f t="shared" si="28"/>
        <v>332</v>
      </c>
      <c r="B332" s="4">
        <f t="shared" si="31"/>
        <v>331</v>
      </c>
      <c r="C332" s="12">
        <v>44058</v>
      </c>
      <c r="D332" t="s">
        <v>173</v>
      </c>
      <c r="E332" s="5" t="s">
        <v>48</v>
      </c>
      <c r="F332" t="s">
        <v>621</v>
      </c>
      <c r="G332" t="s">
        <v>333</v>
      </c>
      <c r="H332" s="21">
        <f>VLOOKUP(G332,lists!Z:AA,2,FALSE)</f>
        <v>7</v>
      </c>
      <c r="I332">
        <v>5</v>
      </c>
      <c r="J332" t="s">
        <v>40</v>
      </c>
      <c r="K332" t="s">
        <v>41</v>
      </c>
      <c r="N332" t="s">
        <v>862</v>
      </c>
      <c r="O332" t="s">
        <v>34</v>
      </c>
      <c r="P332"/>
      <c r="Q332">
        <v>0</v>
      </c>
      <c r="U332" s="3" t="str">
        <f t="shared" si="32"/>
        <v>Other</v>
      </c>
      <c r="V332" s="3" t="str">
        <f t="shared" si="30"/>
        <v>A</v>
      </c>
      <c r="W332" t="b">
        <f>VLOOKUP(J332,lists!$B$2:$C$3,2,FALSE)</f>
        <v>1</v>
      </c>
      <c r="X332" t="b">
        <f>VLOOKUP(U332,lists!$B:$C,2,FALSE)</f>
        <v>1</v>
      </c>
      <c r="Y332" t="b">
        <f>IF(AND(H332&gt;=FLAT!$L$1,'Raw - F'!H332&lt;=FLAT!$L$2),TRUE,FALSE)</f>
        <v>1</v>
      </c>
      <c r="Z332" t="b">
        <f>VLOOKUP(V332,lists!$B$7:$C$8,2,FALSE)</f>
        <v>1</v>
      </c>
      <c r="AA332" t="b">
        <f>VLOOKUP(IF(K332="","Open",SUBSTITUTE(K332,"/Nov","")),lists!$B$27:$D$29,2,FALSE)</f>
        <v>1</v>
      </c>
      <c r="AB332" t="b">
        <f>VLOOKUP(I332,lists!B:C,2,FALSE)</f>
        <v>1</v>
      </c>
      <c r="AC332" t="b">
        <f>VLOOKUP(E332,lists!$B$23:$D$25,2,FALSE)</f>
        <v>1</v>
      </c>
      <c r="AD332">
        <f t="shared" si="29"/>
        <v>1</v>
      </c>
      <c r="AP332" s="32">
        <v>43998</v>
      </c>
      <c r="AQ332" s="32" t="s">
        <v>218</v>
      </c>
      <c r="AR332" s="32" t="s">
        <v>48</v>
      </c>
      <c r="AS332" s="32" t="s">
        <v>241</v>
      </c>
      <c r="AT332" s="32" t="s">
        <v>36</v>
      </c>
      <c r="AU332" s="32">
        <v>8</v>
      </c>
      <c r="AV332" s="32">
        <v>1</v>
      </c>
      <c r="AW332" s="32" t="s">
        <v>40</v>
      </c>
      <c r="BA332" s="32" t="s">
        <v>33</v>
      </c>
      <c r="BB332" s="32" t="s">
        <v>52</v>
      </c>
      <c r="BC332" s="32">
        <v>0</v>
      </c>
      <c r="BD332" s="32">
        <v>0</v>
      </c>
      <c r="BG332" s="32" t="s">
        <v>81</v>
      </c>
      <c r="BH332" s="32" t="s">
        <v>52</v>
      </c>
      <c r="BI332" s="32" t="s">
        <v>91</v>
      </c>
    </row>
    <row r="333" spans="1:61" x14ac:dyDescent="0.35">
      <c r="A333" s="4">
        <f t="shared" si="28"/>
        <v>333</v>
      </c>
      <c r="B333" s="4">
        <f t="shared" si="31"/>
        <v>332</v>
      </c>
      <c r="C333" s="12">
        <v>44058</v>
      </c>
      <c r="D333" t="s">
        <v>173</v>
      </c>
      <c r="E333" s="5" t="s">
        <v>48</v>
      </c>
      <c r="F333" t="s">
        <v>622</v>
      </c>
      <c r="G333" t="s">
        <v>330</v>
      </c>
      <c r="H333" s="21">
        <f>VLOOKUP(G333,lists!Z:AA,2,FALSE)</f>
        <v>10</v>
      </c>
      <c r="I333">
        <v>5</v>
      </c>
      <c r="J333" t="s">
        <v>32</v>
      </c>
      <c r="N333" t="s">
        <v>864</v>
      </c>
      <c r="O333" t="s">
        <v>34</v>
      </c>
      <c r="P333"/>
      <c r="Q333" t="s">
        <v>303</v>
      </c>
      <c r="U333" s="3" t="str">
        <f t="shared" si="32"/>
        <v>Other</v>
      </c>
      <c r="V333" s="3" t="str">
        <f t="shared" si="30"/>
        <v>A</v>
      </c>
      <c r="W333" t="b">
        <f>VLOOKUP(J333,lists!$B$2:$C$3,2,FALSE)</f>
        <v>1</v>
      </c>
      <c r="X333" t="b">
        <f>VLOOKUP(U333,lists!$B:$C,2,FALSE)</f>
        <v>1</v>
      </c>
      <c r="Y333" t="b">
        <f>IF(AND(H333&gt;=FLAT!$L$1,'Raw - F'!H333&lt;=FLAT!$L$2),TRUE,FALSE)</f>
        <v>1</v>
      </c>
      <c r="Z333" t="b">
        <f>VLOOKUP(V333,lists!$B$7:$C$8,2,FALSE)</f>
        <v>1</v>
      </c>
      <c r="AA333" t="b">
        <f>VLOOKUP(IF(K333="","Open",SUBSTITUTE(K333,"/Nov","")),lists!$B$27:$D$29,2,FALSE)</f>
        <v>1</v>
      </c>
      <c r="AB333" t="b">
        <f>VLOOKUP(I333,lists!B:C,2,FALSE)</f>
        <v>1</v>
      </c>
      <c r="AC333" t="b">
        <f>VLOOKUP(E333,lists!$B$23:$D$25,2,FALSE)</f>
        <v>1</v>
      </c>
      <c r="AD333">
        <f t="shared" si="29"/>
        <v>1</v>
      </c>
      <c r="AP333" s="32">
        <v>43998</v>
      </c>
      <c r="AQ333" s="32" t="s">
        <v>218</v>
      </c>
      <c r="AR333" s="32" t="s">
        <v>48</v>
      </c>
      <c r="AS333" s="32" t="s">
        <v>242</v>
      </c>
      <c r="AT333" s="32" t="s">
        <v>31</v>
      </c>
      <c r="AU333" s="32">
        <v>12</v>
      </c>
      <c r="AV333" s="32">
        <v>1</v>
      </c>
      <c r="AW333" s="32" t="s">
        <v>40</v>
      </c>
      <c r="BA333" s="32" t="s">
        <v>43</v>
      </c>
      <c r="BB333" s="32" t="s">
        <v>120</v>
      </c>
      <c r="BC333" s="32">
        <v>0</v>
      </c>
      <c r="BD333" s="32">
        <v>0</v>
      </c>
      <c r="BG333" s="32" t="s">
        <v>43</v>
      </c>
      <c r="BH333" s="32" t="s">
        <v>34</v>
      </c>
      <c r="BI333" s="32" t="s">
        <v>91</v>
      </c>
    </row>
    <row r="334" spans="1:61" x14ac:dyDescent="0.35">
      <c r="A334" s="4">
        <f t="shared" si="28"/>
        <v>334</v>
      </c>
      <c r="B334" s="4">
        <f t="shared" si="31"/>
        <v>333</v>
      </c>
      <c r="C334" s="12">
        <v>44058</v>
      </c>
      <c r="D334" t="s">
        <v>173</v>
      </c>
      <c r="E334" s="5" t="s">
        <v>48</v>
      </c>
      <c r="F334" t="s">
        <v>623</v>
      </c>
      <c r="G334" t="s">
        <v>327</v>
      </c>
      <c r="H334" s="21">
        <f>VLOOKUP(G334,lists!Z:AA,2,FALSE)</f>
        <v>5</v>
      </c>
      <c r="I334">
        <v>5</v>
      </c>
      <c r="J334" t="s">
        <v>32</v>
      </c>
      <c r="N334" t="s">
        <v>861</v>
      </c>
      <c r="O334" t="s">
        <v>34</v>
      </c>
      <c r="P334"/>
      <c r="Q334" t="s">
        <v>303</v>
      </c>
      <c r="U334" s="3" t="str">
        <f t="shared" si="32"/>
        <v>2YO</v>
      </c>
      <c r="V334" s="3" t="str">
        <f t="shared" si="30"/>
        <v>A</v>
      </c>
      <c r="W334" t="b">
        <f>VLOOKUP(J334,lists!$B$2:$C$3,2,FALSE)</f>
        <v>1</v>
      </c>
      <c r="X334" t="b">
        <f>VLOOKUP(U334,lists!$B:$C,2,FALSE)</f>
        <v>1</v>
      </c>
      <c r="Y334" t="b">
        <f>IF(AND(H334&gt;=FLAT!$L$1,'Raw - F'!H334&lt;=FLAT!$L$2),TRUE,FALSE)</f>
        <v>1</v>
      </c>
      <c r="Z334" t="b">
        <f>VLOOKUP(V334,lists!$B$7:$C$8,2,FALSE)</f>
        <v>1</v>
      </c>
      <c r="AA334" t="b">
        <f>VLOOKUP(IF(K334="","Open",SUBSTITUTE(K334,"/Nov","")),lists!$B$27:$D$29,2,FALSE)</f>
        <v>1</v>
      </c>
      <c r="AB334" t="b">
        <f>VLOOKUP(I334,lists!B:C,2,FALSE)</f>
        <v>1</v>
      </c>
      <c r="AC334" t="b">
        <f>VLOOKUP(E334,lists!$B$23:$D$25,2,FALSE)</f>
        <v>1</v>
      </c>
      <c r="AD334">
        <f t="shared" si="29"/>
        <v>1</v>
      </c>
      <c r="AP334" s="32">
        <v>43998</v>
      </c>
      <c r="AQ334" s="32" t="s">
        <v>218</v>
      </c>
      <c r="AR334" s="32" t="s">
        <v>48</v>
      </c>
      <c r="AS334" s="32" t="s">
        <v>243</v>
      </c>
      <c r="AT334" s="32" t="s">
        <v>31</v>
      </c>
      <c r="AU334" s="32">
        <v>12</v>
      </c>
      <c r="AV334" s="32">
        <v>1</v>
      </c>
      <c r="AW334" s="32" t="s">
        <v>40</v>
      </c>
      <c r="BA334" s="32" t="s">
        <v>43</v>
      </c>
      <c r="BB334" s="32" t="s">
        <v>52</v>
      </c>
      <c r="BC334" s="32">
        <v>0</v>
      </c>
      <c r="BD334" s="32">
        <v>0</v>
      </c>
      <c r="BG334" s="32" t="s">
        <v>43</v>
      </c>
      <c r="BH334" s="32" t="s">
        <v>52</v>
      </c>
      <c r="BI334" s="32" t="s">
        <v>91</v>
      </c>
    </row>
    <row r="335" spans="1:61" x14ac:dyDescent="0.35">
      <c r="A335" s="4">
        <f t="shared" si="28"/>
        <v>335</v>
      </c>
      <c r="B335" s="4">
        <f t="shared" si="31"/>
        <v>334</v>
      </c>
      <c r="C335" s="12">
        <v>44058</v>
      </c>
      <c r="D335" t="s">
        <v>173</v>
      </c>
      <c r="E335" s="5" t="s">
        <v>48</v>
      </c>
      <c r="F335" t="s">
        <v>624</v>
      </c>
      <c r="G335" t="s">
        <v>327</v>
      </c>
      <c r="H335" s="21">
        <f>VLOOKUP(G335,lists!Z:AA,2,FALSE)</f>
        <v>5</v>
      </c>
      <c r="I335">
        <v>5</v>
      </c>
      <c r="J335" t="s">
        <v>40</v>
      </c>
      <c r="K335" t="s">
        <v>50</v>
      </c>
      <c r="N335" t="s">
        <v>861</v>
      </c>
      <c r="O335" t="s">
        <v>34</v>
      </c>
      <c r="P335"/>
      <c r="Q335">
        <v>0</v>
      </c>
      <c r="U335" s="3" t="str">
        <f t="shared" si="32"/>
        <v>2YO</v>
      </c>
      <c r="V335" s="3" t="str">
        <f t="shared" si="30"/>
        <v>A</v>
      </c>
      <c r="W335" t="b">
        <f>VLOOKUP(J335,lists!$B$2:$C$3,2,FALSE)</f>
        <v>1</v>
      </c>
      <c r="X335" t="b">
        <f>VLOOKUP(U335,lists!$B:$C,2,FALSE)</f>
        <v>1</v>
      </c>
      <c r="Y335" t="b">
        <f>IF(AND(H335&gt;=FLAT!$L$1,'Raw - F'!H335&lt;=FLAT!$L$2),TRUE,FALSE)</f>
        <v>1</v>
      </c>
      <c r="Z335" t="b">
        <f>VLOOKUP(V335,lists!$B$7:$C$8,2,FALSE)</f>
        <v>1</v>
      </c>
      <c r="AA335" t="b">
        <f>VLOOKUP(IF(K335="","Open",SUBSTITUTE(K335,"/Nov","")),lists!$B$27:$D$29,2,FALSE)</f>
        <v>1</v>
      </c>
      <c r="AB335" t="b">
        <f>VLOOKUP(I335,lists!B:C,2,FALSE)</f>
        <v>1</v>
      </c>
      <c r="AC335" t="b">
        <f>VLOOKUP(E335,lists!$B$23:$D$25,2,FALSE)</f>
        <v>1</v>
      </c>
      <c r="AD335">
        <f t="shared" si="29"/>
        <v>1</v>
      </c>
      <c r="AP335" s="32">
        <v>43998</v>
      </c>
      <c r="AQ335" s="32" t="s">
        <v>218</v>
      </c>
      <c r="AR335" s="32" t="s">
        <v>48</v>
      </c>
      <c r="AS335" s="32" t="s">
        <v>244</v>
      </c>
      <c r="AT335" s="32" t="s">
        <v>51</v>
      </c>
      <c r="AU335" s="32">
        <v>7</v>
      </c>
      <c r="AV335" s="32">
        <v>2</v>
      </c>
      <c r="AW335" s="32" t="s">
        <v>32</v>
      </c>
      <c r="BA335" s="32" t="s">
        <v>46</v>
      </c>
      <c r="BB335" s="32" t="s">
        <v>34</v>
      </c>
      <c r="BC335" s="32">
        <v>0</v>
      </c>
      <c r="BD335" s="32">
        <v>105</v>
      </c>
      <c r="BG335" s="32" t="s">
        <v>81</v>
      </c>
      <c r="BH335" s="32" t="s">
        <v>34</v>
      </c>
      <c r="BI335" s="32" t="s">
        <v>314</v>
      </c>
    </row>
    <row r="336" spans="1:61" x14ac:dyDescent="0.35">
      <c r="A336" s="4">
        <f t="shared" si="28"/>
        <v>336</v>
      </c>
      <c r="B336" s="4">
        <f t="shared" si="31"/>
        <v>335</v>
      </c>
      <c r="C336" s="12">
        <v>44058</v>
      </c>
      <c r="D336" t="s">
        <v>173</v>
      </c>
      <c r="E336" s="5" t="s">
        <v>48</v>
      </c>
      <c r="F336" t="s">
        <v>625</v>
      </c>
      <c r="G336" t="s">
        <v>333</v>
      </c>
      <c r="H336" s="21">
        <f>VLOOKUP(G336,lists!Z:AA,2,FALSE)</f>
        <v>7</v>
      </c>
      <c r="I336">
        <v>5</v>
      </c>
      <c r="J336" t="s">
        <v>32</v>
      </c>
      <c r="N336" t="s">
        <v>863</v>
      </c>
      <c r="O336" t="s">
        <v>34</v>
      </c>
      <c r="P336"/>
      <c r="Q336" t="s">
        <v>296</v>
      </c>
      <c r="U336" s="3" t="str">
        <f t="shared" si="32"/>
        <v>3YO</v>
      </c>
      <c r="V336" s="3" t="str">
        <f t="shared" si="30"/>
        <v>A</v>
      </c>
      <c r="W336" t="b">
        <f>VLOOKUP(J336,lists!$B$2:$C$3,2,FALSE)</f>
        <v>1</v>
      </c>
      <c r="X336" t="b">
        <f>VLOOKUP(U336,lists!$B:$C,2,FALSE)</f>
        <v>1</v>
      </c>
      <c r="Y336" t="b">
        <f>IF(AND(H336&gt;=FLAT!$L$1,'Raw - F'!H336&lt;=FLAT!$L$2),TRUE,FALSE)</f>
        <v>1</v>
      </c>
      <c r="Z336" t="b">
        <f>VLOOKUP(V336,lists!$B$7:$C$8,2,FALSE)</f>
        <v>1</v>
      </c>
      <c r="AA336" t="b">
        <f>VLOOKUP(IF(K336="","Open",SUBSTITUTE(K336,"/Nov","")),lists!$B$27:$D$29,2,FALSE)</f>
        <v>1</v>
      </c>
      <c r="AB336" t="b">
        <f>VLOOKUP(I336,lists!B:C,2,FALSE)</f>
        <v>1</v>
      </c>
      <c r="AC336" t="b">
        <f>VLOOKUP(E336,lists!$B$23:$D$25,2,FALSE)</f>
        <v>1</v>
      </c>
      <c r="AD336">
        <f t="shared" si="29"/>
        <v>1</v>
      </c>
      <c r="AP336" s="32">
        <v>43998</v>
      </c>
      <c r="AQ336" s="32" t="s">
        <v>218</v>
      </c>
      <c r="AR336" s="32" t="s">
        <v>48</v>
      </c>
      <c r="AS336" s="32" t="s">
        <v>245</v>
      </c>
      <c r="AT336" s="32" t="s">
        <v>61</v>
      </c>
      <c r="AU336" s="32">
        <v>16</v>
      </c>
      <c r="AV336" s="32">
        <v>2</v>
      </c>
      <c r="AW336" s="32" t="s">
        <v>32</v>
      </c>
      <c r="BA336" s="32" t="s">
        <v>33</v>
      </c>
      <c r="BB336" s="32" t="s">
        <v>34</v>
      </c>
      <c r="BC336" s="32">
        <v>0</v>
      </c>
      <c r="BD336" s="32">
        <v>100</v>
      </c>
      <c r="BG336" s="32" t="s">
        <v>81</v>
      </c>
      <c r="BH336" s="32" t="s">
        <v>34</v>
      </c>
      <c r="BI336" s="32" t="s">
        <v>315</v>
      </c>
    </row>
    <row r="337" spans="1:61" x14ac:dyDescent="0.35">
      <c r="A337" s="4">
        <f t="shared" si="28"/>
        <v>337</v>
      </c>
      <c r="B337" s="4">
        <f t="shared" si="31"/>
        <v>336</v>
      </c>
      <c r="C337" s="12">
        <v>44058</v>
      </c>
      <c r="D337" t="s">
        <v>173</v>
      </c>
      <c r="E337" s="5" t="s">
        <v>48</v>
      </c>
      <c r="F337" t="s">
        <v>351</v>
      </c>
      <c r="G337" t="s">
        <v>328</v>
      </c>
      <c r="H337" s="21">
        <f>VLOOKUP(G337,lists!Z:AA,2,FALSE)</f>
        <v>6</v>
      </c>
      <c r="I337">
        <v>6</v>
      </c>
      <c r="J337" t="s">
        <v>32</v>
      </c>
      <c r="N337" t="s">
        <v>862</v>
      </c>
      <c r="O337" t="s">
        <v>34</v>
      </c>
      <c r="P337"/>
      <c r="Q337" t="s">
        <v>297</v>
      </c>
      <c r="U337" s="3" t="str">
        <f t="shared" si="32"/>
        <v>Other</v>
      </c>
      <c r="V337" s="3" t="str">
        <f t="shared" si="30"/>
        <v>A</v>
      </c>
      <c r="W337" t="b">
        <f>VLOOKUP(J337,lists!$B$2:$C$3,2,FALSE)</f>
        <v>1</v>
      </c>
      <c r="X337" t="b">
        <f>VLOOKUP(U337,lists!$B:$C,2,FALSE)</f>
        <v>1</v>
      </c>
      <c r="Y337" t="b">
        <f>IF(AND(H337&gt;=FLAT!$L$1,'Raw - F'!H337&lt;=FLAT!$L$2),TRUE,FALSE)</f>
        <v>1</v>
      </c>
      <c r="Z337" t="b">
        <f>VLOOKUP(V337,lists!$B$7:$C$8,2,FALSE)</f>
        <v>1</v>
      </c>
      <c r="AA337" t="b">
        <f>VLOOKUP(IF(K337="","Open",SUBSTITUTE(K337,"/Nov","")),lists!$B$27:$D$29,2,FALSE)</f>
        <v>1</v>
      </c>
      <c r="AB337" t="b">
        <f>VLOOKUP(I337,lists!B:C,2,FALSE)</f>
        <v>1</v>
      </c>
      <c r="AC337" t="b">
        <f>VLOOKUP(E337,lists!$B$23:$D$25,2,FALSE)</f>
        <v>1</v>
      </c>
      <c r="AD337">
        <f t="shared" si="29"/>
        <v>1</v>
      </c>
      <c r="AP337" s="32">
        <v>43998</v>
      </c>
      <c r="AQ337" s="32" t="s">
        <v>219</v>
      </c>
      <c r="AR337" s="32" t="s">
        <v>29</v>
      </c>
      <c r="AS337" s="32" t="s">
        <v>30</v>
      </c>
      <c r="AT337" s="32" t="s">
        <v>39</v>
      </c>
      <c r="AU337" s="32">
        <v>5</v>
      </c>
      <c r="AV337" s="32">
        <v>5</v>
      </c>
      <c r="AW337" s="32" t="s">
        <v>32</v>
      </c>
      <c r="BA337" s="32" t="s">
        <v>33</v>
      </c>
      <c r="BB337" s="32" t="s">
        <v>34</v>
      </c>
      <c r="BC337" s="32">
        <v>51</v>
      </c>
      <c r="BD337" s="32">
        <v>70</v>
      </c>
      <c r="BG337" s="32" t="s">
        <v>81</v>
      </c>
      <c r="BH337" s="32" t="s">
        <v>34</v>
      </c>
      <c r="BI337" s="32" t="s">
        <v>303</v>
      </c>
    </row>
    <row r="338" spans="1:61" x14ac:dyDescent="0.35">
      <c r="A338" s="4">
        <f t="shared" si="28"/>
        <v>338</v>
      </c>
      <c r="B338" s="4">
        <f t="shared" si="31"/>
        <v>337</v>
      </c>
      <c r="C338" s="12">
        <v>44058</v>
      </c>
      <c r="D338" t="s">
        <v>185</v>
      </c>
      <c r="E338" s="5" t="s">
        <v>29</v>
      </c>
      <c r="F338" t="s">
        <v>626</v>
      </c>
      <c r="G338" t="s">
        <v>330</v>
      </c>
      <c r="H338" s="21">
        <f>VLOOKUP(G338,lists!Z:AA,2,FALSE)</f>
        <v>10</v>
      </c>
      <c r="I338">
        <v>4</v>
      </c>
      <c r="J338" t="s">
        <v>32</v>
      </c>
      <c r="N338" t="s">
        <v>863</v>
      </c>
      <c r="O338" t="s">
        <v>34</v>
      </c>
      <c r="P338"/>
      <c r="Q338" t="s">
        <v>293</v>
      </c>
      <c r="U338" s="3" t="str">
        <f t="shared" si="32"/>
        <v>3YO</v>
      </c>
      <c r="V338" s="3" t="str">
        <f t="shared" si="30"/>
        <v>A</v>
      </c>
      <c r="W338" t="b">
        <f>VLOOKUP(J338,lists!$B$2:$C$3,2,FALSE)</f>
        <v>1</v>
      </c>
      <c r="X338" t="b">
        <f>VLOOKUP(U338,lists!$B:$C,2,FALSE)</f>
        <v>1</v>
      </c>
      <c r="Y338" t="b">
        <f>IF(AND(H338&gt;=FLAT!$L$1,'Raw - F'!H338&lt;=FLAT!$L$2),TRUE,FALSE)</f>
        <v>1</v>
      </c>
      <c r="Z338" t="b">
        <f>VLOOKUP(V338,lists!$B$7:$C$8,2,FALSE)</f>
        <v>1</v>
      </c>
      <c r="AA338" t="b">
        <f>VLOOKUP(IF(K338="","Open",SUBSTITUTE(K338,"/Nov","")),lists!$B$27:$D$29,2,FALSE)</f>
        <v>1</v>
      </c>
      <c r="AB338" t="b">
        <f>VLOOKUP(I338,lists!B:C,2,FALSE)</f>
        <v>1</v>
      </c>
      <c r="AC338" t="b">
        <f>VLOOKUP(E338,lists!$B$23:$D$25,2,FALSE)</f>
        <v>1</v>
      </c>
      <c r="AD338">
        <f t="shared" si="29"/>
        <v>1</v>
      </c>
      <c r="AP338" s="32">
        <v>43998</v>
      </c>
      <c r="AQ338" s="32" t="s">
        <v>219</v>
      </c>
      <c r="AR338" s="32" t="s">
        <v>29</v>
      </c>
      <c r="AS338" s="32" t="s">
        <v>44</v>
      </c>
      <c r="AT338" s="32" t="s">
        <v>37</v>
      </c>
      <c r="AU338" s="32">
        <v>6</v>
      </c>
      <c r="AV338" s="32">
        <v>5</v>
      </c>
      <c r="AW338" s="32" t="s">
        <v>40</v>
      </c>
      <c r="AX338" s="32" t="s">
        <v>41</v>
      </c>
      <c r="BA338" s="32" t="s">
        <v>46</v>
      </c>
      <c r="BB338" s="32" t="s">
        <v>34</v>
      </c>
      <c r="BC338" s="32">
        <v>0</v>
      </c>
      <c r="BD338" s="32">
        <v>0</v>
      </c>
      <c r="BG338" s="32" t="s">
        <v>81</v>
      </c>
      <c r="BH338" s="32" t="s">
        <v>34</v>
      </c>
      <c r="BI338" s="32" t="s">
        <v>91</v>
      </c>
    </row>
    <row r="339" spans="1:61" x14ac:dyDescent="0.35">
      <c r="A339" s="4">
        <f t="shared" si="28"/>
        <v>339</v>
      </c>
      <c r="B339" s="4">
        <f t="shared" si="31"/>
        <v>338</v>
      </c>
      <c r="C339" s="12">
        <v>44058</v>
      </c>
      <c r="D339" t="s">
        <v>185</v>
      </c>
      <c r="E339" s="5" t="s">
        <v>29</v>
      </c>
      <c r="F339" t="s">
        <v>627</v>
      </c>
      <c r="G339" t="s">
        <v>327</v>
      </c>
      <c r="H339" s="21">
        <f>VLOOKUP(G339,lists!Z:AA,2,FALSE)</f>
        <v>5</v>
      </c>
      <c r="I339">
        <v>3</v>
      </c>
      <c r="J339" t="s">
        <v>32</v>
      </c>
      <c r="N339" t="s">
        <v>862</v>
      </c>
      <c r="O339" t="s">
        <v>34</v>
      </c>
      <c r="P339"/>
      <c r="Q339" t="s">
        <v>304</v>
      </c>
      <c r="U339" s="3" t="str">
        <f t="shared" si="32"/>
        <v>Other</v>
      </c>
      <c r="V339" s="3" t="str">
        <f t="shared" si="30"/>
        <v>A</v>
      </c>
      <c r="W339" t="b">
        <f>VLOOKUP(J339,lists!$B$2:$C$3,2,FALSE)</f>
        <v>1</v>
      </c>
      <c r="X339" t="b">
        <f>VLOOKUP(U339,lists!$B:$C,2,FALSE)</f>
        <v>1</v>
      </c>
      <c r="Y339" t="b">
        <f>IF(AND(H339&gt;=FLAT!$L$1,'Raw - F'!H339&lt;=FLAT!$L$2),TRUE,FALSE)</f>
        <v>1</v>
      </c>
      <c r="Z339" t="b">
        <f>VLOOKUP(V339,lists!$B$7:$C$8,2,FALSE)</f>
        <v>1</v>
      </c>
      <c r="AA339" t="b">
        <f>VLOOKUP(IF(K339="","Open",SUBSTITUTE(K339,"/Nov","")),lists!$B$27:$D$29,2,FALSE)</f>
        <v>1</v>
      </c>
      <c r="AB339" t="b">
        <f>VLOOKUP(I339,lists!B:C,2,FALSE)</f>
        <v>1</v>
      </c>
      <c r="AC339" t="b">
        <f>VLOOKUP(E339,lists!$B$23:$D$25,2,FALSE)</f>
        <v>1</v>
      </c>
      <c r="AD339">
        <f t="shared" si="29"/>
        <v>1</v>
      </c>
      <c r="AP339" s="32">
        <v>43998</v>
      </c>
      <c r="AQ339" s="32" t="s">
        <v>219</v>
      </c>
      <c r="AR339" s="32" t="s">
        <v>29</v>
      </c>
      <c r="AS339" s="32" t="s">
        <v>49</v>
      </c>
      <c r="AT339" s="32" t="s">
        <v>51</v>
      </c>
      <c r="AU339" s="32">
        <v>7</v>
      </c>
      <c r="AV339" s="32">
        <v>5</v>
      </c>
      <c r="AW339" s="32" t="s">
        <v>40</v>
      </c>
      <c r="AX339" s="32" t="s">
        <v>50</v>
      </c>
      <c r="AY339" s="32" t="s">
        <v>60</v>
      </c>
      <c r="BA339" s="32" t="s">
        <v>42</v>
      </c>
      <c r="BB339" s="32" t="s">
        <v>34</v>
      </c>
      <c r="BC339" s="32">
        <v>0</v>
      </c>
      <c r="BD339" s="32">
        <v>0</v>
      </c>
      <c r="BG339" s="32" t="s">
        <v>42</v>
      </c>
      <c r="BH339" s="32" t="s">
        <v>34</v>
      </c>
      <c r="BI339" s="32" t="s">
        <v>91</v>
      </c>
    </row>
    <row r="340" spans="1:61" x14ac:dyDescent="0.35">
      <c r="A340" s="4">
        <f t="shared" si="28"/>
        <v>340</v>
      </c>
      <c r="B340" s="4">
        <f t="shared" si="31"/>
        <v>339</v>
      </c>
      <c r="C340" s="12">
        <v>44058</v>
      </c>
      <c r="D340" t="s">
        <v>185</v>
      </c>
      <c r="E340" s="5" t="s">
        <v>29</v>
      </c>
      <c r="F340" t="s">
        <v>628</v>
      </c>
      <c r="G340" t="s">
        <v>328</v>
      </c>
      <c r="H340" s="21">
        <f>VLOOKUP(G340,lists!Z:AA,2,FALSE)</f>
        <v>6</v>
      </c>
      <c r="I340">
        <v>5</v>
      </c>
      <c r="J340" t="s">
        <v>40</v>
      </c>
      <c r="K340" t="s">
        <v>50</v>
      </c>
      <c r="N340" t="s">
        <v>862</v>
      </c>
      <c r="O340" t="s">
        <v>34</v>
      </c>
      <c r="P340"/>
      <c r="Q340">
        <v>0</v>
      </c>
      <c r="U340" s="3" t="str">
        <f t="shared" si="32"/>
        <v>Other</v>
      </c>
      <c r="V340" s="3" t="str">
        <f t="shared" si="30"/>
        <v>A</v>
      </c>
      <c r="W340" t="b">
        <f>VLOOKUP(J340,lists!$B$2:$C$3,2,FALSE)</f>
        <v>1</v>
      </c>
      <c r="X340" t="b">
        <f>VLOOKUP(U340,lists!$B:$C,2,FALSE)</f>
        <v>1</v>
      </c>
      <c r="Y340" t="b">
        <f>IF(AND(H340&gt;=FLAT!$L$1,'Raw - F'!H340&lt;=FLAT!$L$2),TRUE,FALSE)</f>
        <v>1</v>
      </c>
      <c r="Z340" t="b">
        <f>VLOOKUP(V340,lists!$B$7:$C$8,2,FALSE)</f>
        <v>1</v>
      </c>
      <c r="AA340" t="b">
        <f>VLOOKUP(IF(K340="","Open",SUBSTITUTE(K340,"/Nov","")),lists!$B$27:$D$29,2,FALSE)</f>
        <v>1</v>
      </c>
      <c r="AB340" t="b">
        <f>VLOOKUP(I340,lists!B:C,2,FALSE)</f>
        <v>1</v>
      </c>
      <c r="AC340" t="b">
        <f>VLOOKUP(E340,lists!$B$23:$D$25,2,FALSE)</f>
        <v>1</v>
      </c>
      <c r="AD340">
        <f t="shared" si="29"/>
        <v>1</v>
      </c>
      <c r="AP340" s="32">
        <v>43998</v>
      </c>
      <c r="AQ340" s="32" t="s">
        <v>219</v>
      </c>
      <c r="AR340" s="32" t="s">
        <v>29</v>
      </c>
      <c r="AS340" s="32" t="s">
        <v>223</v>
      </c>
      <c r="AT340" s="32" t="s">
        <v>36</v>
      </c>
      <c r="AU340" s="32">
        <v>8</v>
      </c>
      <c r="AV340" s="32">
        <v>5</v>
      </c>
      <c r="AW340" s="32" t="s">
        <v>40</v>
      </c>
      <c r="AX340" s="32" t="s">
        <v>41</v>
      </c>
      <c r="BA340" s="32" t="s">
        <v>46</v>
      </c>
      <c r="BB340" s="32" t="s">
        <v>52</v>
      </c>
      <c r="BC340" s="32">
        <v>0</v>
      </c>
      <c r="BD340" s="32">
        <v>0</v>
      </c>
      <c r="BG340" s="32" t="s">
        <v>81</v>
      </c>
      <c r="BH340" s="32" t="s">
        <v>52</v>
      </c>
      <c r="BI340" s="32" t="s">
        <v>91</v>
      </c>
    </row>
    <row r="341" spans="1:61" x14ac:dyDescent="0.35">
      <c r="A341" s="4">
        <f t="shared" si="28"/>
        <v>341</v>
      </c>
      <c r="B341" s="4">
        <f t="shared" si="31"/>
        <v>340</v>
      </c>
      <c r="C341" s="12">
        <v>44058</v>
      </c>
      <c r="D341" t="s">
        <v>185</v>
      </c>
      <c r="E341" s="5" t="s">
        <v>29</v>
      </c>
      <c r="F341" t="s">
        <v>629</v>
      </c>
      <c r="G341" t="s">
        <v>330</v>
      </c>
      <c r="H341" s="21">
        <f>VLOOKUP(G341,lists!Z:AA,2,FALSE)</f>
        <v>10</v>
      </c>
      <c r="I341">
        <v>5</v>
      </c>
      <c r="J341" t="s">
        <v>32</v>
      </c>
      <c r="M341" t="s">
        <v>377</v>
      </c>
      <c r="N341" t="s">
        <v>864</v>
      </c>
      <c r="O341" t="s">
        <v>34</v>
      </c>
      <c r="P341"/>
      <c r="Q341" t="s">
        <v>296</v>
      </c>
      <c r="U341" s="3" t="str">
        <f t="shared" si="32"/>
        <v>Other</v>
      </c>
      <c r="V341" s="3" t="str">
        <f t="shared" si="30"/>
        <v>A</v>
      </c>
      <c r="W341" t="b">
        <f>VLOOKUP(J341,lists!$B$2:$C$3,2,FALSE)</f>
        <v>1</v>
      </c>
      <c r="X341" t="b">
        <f>VLOOKUP(U341,lists!$B:$C,2,FALSE)</f>
        <v>1</v>
      </c>
      <c r="Y341" t="b">
        <f>IF(AND(H341&gt;=FLAT!$L$1,'Raw - F'!H341&lt;=FLAT!$L$2),TRUE,FALSE)</f>
        <v>1</v>
      </c>
      <c r="Z341" t="b">
        <f>VLOOKUP(V341,lists!$B$7:$C$8,2,FALSE)</f>
        <v>1</v>
      </c>
      <c r="AA341" t="b">
        <f>VLOOKUP(IF(K341="","Open",SUBSTITUTE(K341,"/Nov","")),lists!$B$27:$D$29,2,FALSE)</f>
        <v>1</v>
      </c>
      <c r="AB341" t="b">
        <f>VLOOKUP(I341,lists!B:C,2,FALSE)</f>
        <v>1</v>
      </c>
      <c r="AC341" t="b">
        <f>VLOOKUP(E341,lists!$B$23:$D$25,2,FALSE)</f>
        <v>1</v>
      </c>
      <c r="AD341">
        <f t="shared" si="29"/>
        <v>1</v>
      </c>
      <c r="AP341" s="32">
        <v>43998</v>
      </c>
      <c r="AQ341" s="32" t="s">
        <v>219</v>
      </c>
      <c r="AR341" s="32" t="s">
        <v>29</v>
      </c>
      <c r="AS341" s="32" t="s">
        <v>30</v>
      </c>
      <c r="AT341" s="32" t="s">
        <v>31</v>
      </c>
      <c r="AU341" s="32">
        <v>12</v>
      </c>
      <c r="AV341" s="32">
        <v>5</v>
      </c>
      <c r="AW341" s="32" t="s">
        <v>32</v>
      </c>
      <c r="BA341" s="32" t="s">
        <v>33</v>
      </c>
      <c r="BB341" s="32" t="s">
        <v>34</v>
      </c>
      <c r="BC341" s="32">
        <v>56</v>
      </c>
      <c r="BD341" s="32">
        <v>75</v>
      </c>
      <c r="BG341" s="32" t="s">
        <v>81</v>
      </c>
      <c r="BH341" s="32" t="s">
        <v>34</v>
      </c>
      <c r="BI341" s="32" t="s">
        <v>296</v>
      </c>
    </row>
    <row r="342" spans="1:61" x14ac:dyDescent="0.35">
      <c r="A342" s="4">
        <f t="shared" si="28"/>
        <v>342</v>
      </c>
      <c r="B342" s="4">
        <f t="shared" si="31"/>
        <v>341</v>
      </c>
      <c r="C342" s="12">
        <v>44058</v>
      </c>
      <c r="D342" t="s">
        <v>185</v>
      </c>
      <c r="E342" s="5" t="s">
        <v>29</v>
      </c>
      <c r="F342" t="s">
        <v>630</v>
      </c>
      <c r="G342" t="s">
        <v>329</v>
      </c>
      <c r="H342" s="21">
        <f>VLOOKUP(G342,lists!Z:AA,2,FALSE)</f>
        <v>8</v>
      </c>
      <c r="I342">
        <v>5</v>
      </c>
      <c r="J342" t="s">
        <v>40</v>
      </c>
      <c r="K342" t="s">
        <v>50</v>
      </c>
      <c r="N342" t="s">
        <v>861</v>
      </c>
      <c r="O342" t="s">
        <v>52</v>
      </c>
      <c r="P342"/>
      <c r="Q342">
        <v>0</v>
      </c>
      <c r="U342" s="3" t="str">
        <f t="shared" si="32"/>
        <v>2YO</v>
      </c>
      <c r="V342" s="3" t="str">
        <f t="shared" si="30"/>
        <v>F</v>
      </c>
      <c r="W342" t="b">
        <f>VLOOKUP(J342,lists!$B$2:$C$3,2,FALSE)</f>
        <v>1</v>
      </c>
      <c r="X342" t="b">
        <f>VLOOKUP(U342,lists!$B:$C,2,FALSE)</f>
        <v>1</v>
      </c>
      <c r="Y342" t="b">
        <f>IF(AND(H342&gt;=FLAT!$L$1,'Raw - F'!H342&lt;=FLAT!$L$2),TRUE,FALSE)</f>
        <v>1</v>
      </c>
      <c r="Z342" t="b">
        <f>VLOOKUP(V342,lists!$B$7:$C$8,2,FALSE)</f>
        <v>1</v>
      </c>
      <c r="AA342" t="b">
        <f>VLOOKUP(IF(K342="","Open",SUBSTITUTE(K342,"/Nov","")),lists!$B$27:$D$29,2,FALSE)</f>
        <v>1</v>
      </c>
      <c r="AB342" t="b">
        <f>VLOOKUP(I342,lists!B:C,2,FALSE)</f>
        <v>1</v>
      </c>
      <c r="AC342" t="b">
        <f>VLOOKUP(E342,lists!$B$23:$D$25,2,FALSE)</f>
        <v>1</v>
      </c>
      <c r="AD342">
        <f t="shared" si="29"/>
        <v>1</v>
      </c>
      <c r="AP342" s="32">
        <v>43998</v>
      </c>
      <c r="AQ342" s="32" t="s">
        <v>219</v>
      </c>
      <c r="AR342" s="32" t="s">
        <v>29</v>
      </c>
      <c r="AS342" s="32" t="s">
        <v>30</v>
      </c>
      <c r="AT342" s="32" t="s">
        <v>37</v>
      </c>
      <c r="AU342" s="32">
        <v>6</v>
      </c>
      <c r="AV342" s="32">
        <v>6</v>
      </c>
      <c r="AW342" s="32" t="s">
        <v>32</v>
      </c>
      <c r="BA342" s="32" t="s">
        <v>33</v>
      </c>
      <c r="BB342" s="32" t="s">
        <v>34</v>
      </c>
      <c r="BC342" s="32">
        <v>46</v>
      </c>
      <c r="BD342" s="32">
        <v>65</v>
      </c>
      <c r="BG342" s="32" t="s">
        <v>81</v>
      </c>
      <c r="BH342" s="32" t="s">
        <v>34</v>
      </c>
      <c r="BI342" s="32" t="s">
        <v>297</v>
      </c>
    </row>
    <row r="343" spans="1:61" x14ac:dyDescent="0.35">
      <c r="A343" s="4">
        <f t="shared" ref="A343:A406" si="33">IF(B343="",A342,B343+1)</f>
        <v>343</v>
      </c>
      <c r="B343" s="4">
        <f t="shared" si="31"/>
        <v>342</v>
      </c>
      <c r="C343" s="12">
        <v>44058</v>
      </c>
      <c r="D343" t="s">
        <v>185</v>
      </c>
      <c r="E343" s="5" t="s">
        <v>29</v>
      </c>
      <c r="F343" t="s">
        <v>371</v>
      </c>
      <c r="G343" t="s">
        <v>333</v>
      </c>
      <c r="H343" s="21">
        <f>VLOOKUP(G343,lists!Z:AA,2,FALSE)</f>
        <v>7</v>
      </c>
      <c r="I343">
        <v>5</v>
      </c>
      <c r="J343" t="s">
        <v>32</v>
      </c>
      <c r="N343" t="s">
        <v>862</v>
      </c>
      <c r="O343" t="s">
        <v>34</v>
      </c>
      <c r="P343"/>
      <c r="Q343" t="s">
        <v>297</v>
      </c>
      <c r="U343" s="3" t="str">
        <f t="shared" si="32"/>
        <v>Other</v>
      </c>
      <c r="V343" s="3" t="str">
        <f t="shared" si="30"/>
        <v>A</v>
      </c>
      <c r="W343" t="b">
        <f>VLOOKUP(J343,lists!$B$2:$C$3,2,FALSE)</f>
        <v>1</v>
      </c>
      <c r="X343" t="b">
        <f>VLOOKUP(U343,lists!$B:$C,2,FALSE)</f>
        <v>1</v>
      </c>
      <c r="Y343" t="b">
        <f>IF(AND(H343&gt;=FLAT!$L$1,'Raw - F'!H343&lt;=FLAT!$L$2),TRUE,FALSE)</f>
        <v>1</v>
      </c>
      <c r="Z343" t="b">
        <f>VLOOKUP(V343,lists!$B$7:$C$8,2,FALSE)</f>
        <v>1</v>
      </c>
      <c r="AA343" t="b">
        <f>VLOOKUP(IF(K343="","Open",SUBSTITUTE(K343,"/Nov","")),lists!$B$27:$D$29,2,FALSE)</f>
        <v>1</v>
      </c>
      <c r="AB343" t="b">
        <f>VLOOKUP(I343,lists!B:C,2,FALSE)</f>
        <v>1</v>
      </c>
      <c r="AC343" t="b">
        <f>VLOOKUP(E343,lists!$B$23:$D$25,2,FALSE)</f>
        <v>1</v>
      </c>
      <c r="AD343">
        <f t="shared" si="29"/>
        <v>1</v>
      </c>
      <c r="AP343" s="32">
        <v>43998</v>
      </c>
      <c r="AQ343" s="32" t="s">
        <v>219</v>
      </c>
      <c r="AR343" s="32" t="s">
        <v>29</v>
      </c>
      <c r="AS343" s="32" t="s">
        <v>30</v>
      </c>
      <c r="AT343" s="32" t="s">
        <v>51</v>
      </c>
      <c r="AU343" s="32">
        <v>7</v>
      </c>
      <c r="AV343" s="32">
        <v>6</v>
      </c>
      <c r="AW343" s="32" t="s">
        <v>32</v>
      </c>
      <c r="BA343" s="32" t="s">
        <v>43</v>
      </c>
      <c r="BB343" s="32" t="s">
        <v>34</v>
      </c>
      <c r="BC343" s="32">
        <v>46</v>
      </c>
      <c r="BD343" s="32">
        <v>60</v>
      </c>
      <c r="BG343" s="32" t="s">
        <v>43</v>
      </c>
      <c r="BH343" s="32" t="s">
        <v>34</v>
      </c>
      <c r="BI343" s="32" t="s">
        <v>299</v>
      </c>
    </row>
    <row r="344" spans="1:61" x14ac:dyDescent="0.35">
      <c r="A344" s="4">
        <f t="shared" si="33"/>
        <v>344</v>
      </c>
      <c r="B344" s="4">
        <f t="shared" si="31"/>
        <v>343</v>
      </c>
      <c r="C344" s="12">
        <v>44058</v>
      </c>
      <c r="D344" t="s">
        <v>185</v>
      </c>
      <c r="E344" s="5" t="s">
        <v>29</v>
      </c>
      <c r="F344" t="s">
        <v>631</v>
      </c>
      <c r="G344" t="s">
        <v>333</v>
      </c>
      <c r="H344" s="21">
        <f>VLOOKUP(G344,lists!Z:AA,2,FALSE)</f>
        <v>7</v>
      </c>
      <c r="I344">
        <v>2</v>
      </c>
      <c r="J344" t="s">
        <v>32</v>
      </c>
      <c r="N344" t="s">
        <v>862</v>
      </c>
      <c r="O344" t="s">
        <v>34</v>
      </c>
      <c r="P344"/>
      <c r="Q344" t="s">
        <v>301</v>
      </c>
      <c r="U344" s="3" t="str">
        <f t="shared" si="32"/>
        <v>Other</v>
      </c>
      <c r="V344" s="3" t="str">
        <f t="shared" si="30"/>
        <v>A</v>
      </c>
      <c r="W344" t="b">
        <f>VLOOKUP(J344,lists!$B$2:$C$3,2,FALSE)</f>
        <v>1</v>
      </c>
      <c r="X344" t="b">
        <f>VLOOKUP(U344,lists!$B:$C,2,FALSE)</f>
        <v>1</v>
      </c>
      <c r="Y344" t="b">
        <f>IF(AND(H344&gt;=FLAT!$L$1,'Raw - F'!H344&lt;=FLAT!$L$2),TRUE,FALSE)</f>
        <v>1</v>
      </c>
      <c r="Z344" t="b">
        <f>VLOOKUP(V344,lists!$B$7:$C$8,2,FALSE)</f>
        <v>1</v>
      </c>
      <c r="AA344" t="b">
        <f>VLOOKUP(IF(K344="","Open",SUBSTITUTE(K344,"/Nov","")),lists!$B$27:$D$29,2,FALSE)</f>
        <v>1</v>
      </c>
      <c r="AB344" t="b">
        <f>VLOOKUP(I344,lists!B:C,2,FALSE)</f>
        <v>1</v>
      </c>
      <c r="AC344" t="b">
        <f>VLOOKUP(E344,lists!$B$23:$D$25,2,FALSE)</f>
        <v>1</v>
      </c>
      <c r="AD344">
        <f t="shared" si="29"/>
        <v>1</v>
      </c>
      <c r="AP344" s="32">
        <v>43998</v>
      </c>
      <c r="AQ344" s="32" t="s">
        <v>219</v>
      </c>
      <c r="AR344" s="32" t="s">
        <v>29</v>
      </c>
      <c r="AS344" s="32" t="s">
        <v>30</v>
      </c>
      <c r="AT344" s="32" t="s">
        <v>36</v>
      </c>
      <c r="AU344" s="32">
        <v>8</v>
      </c>
      <c r="AV344" s="32">
        <v>6</v>
      </c>
      <c r="AW344" s="32" t="s">
        <v>32</v>
      </c>
      <c r="BA344" s="32" t="s">
        <v>33</v>
      </c>
      <c r="BB344" s="32" t="s">
        <v>34</v>
      </c>
      <c r="BC344" s="32">
        <v>46</v>
      </c>
      <c r="BD344" s="32">
        <v>60</v>
      </c>
      <c r="BG344" s="32" t="s">
        <v>81</v>
      </c>
      <c r="BH344" s="32" t="s">
        <v>34</v>
      </c>
      <c r="BI344" s="32" t="s">
        <v>299</v>
      </c>
    </row>
    <row r="345" spans="1:61" x14ac:dyDescent="0.35">
      <c r="A345" s="4">
        <f t="shared" si="33"/>
        <v>345</v>
      </c>
      <c r="B345" s="4">
        <f t="shared" si="31"/>
        <v>344</v>
      </c>
      <c r="C345" s="12">
        <v>44058</v>
      </c>
      <c r="D345" t="s">
        <v>185</v>
      </c>
      <c r="E345" s="5" t="s">
        <v>29</v>
      </c>
      <c r="F345" t="s">
        <v>426</v>
      </c>
      <c r="G345" t="s">
        <v>333</v>
      </c>
      <c r="H345" s="21">
        <f>VLOOKUP(G345,lists!Z:AA,2,FALSE)</f>
        <v>7</v>
      </c>
      <c r="I345">
        <v>5</v>
      </c>
      <c r="J345" t="s">
        <v>40</v>
      </c>
      <c r="K345" t="s">
        <v>41</v>
      </c>
      <c r="N345" t="s">
        <v>861</v>
      </c>
      <c r="O345" t="s">
        <v>52</v>
      </c>
      <c r="P345"/>
      <c r="Q345">
        <v>0</v>
      </c>
      <c r="U345" s="3" t="str">
        <f t="shared" si="32"/>
        <v>2YO</v>
      </c>
      <c r="V345" s="3" t="str">
        <f t="shared" si="30"/>
        <v>F</v>
      </c>
      <c r="W345" t="b">
        <f>VLOOKUP(J345,lists!$B$2:$C$3,2,FALSE)</f>
        <v>1</v>
      </c>
      <c r="X345" t="b">
        <f>VLOOKUP(U345,lists!$B:$C,2,FALSE)</f>
        <v>1</v>
      </c>
      <c r="Y345" t="b">
        <f>IF(AND(H345&gt;=FLAT!$L$1,'Raw - F'!H345&lt;=FLAT!$L$2),TRUE,FALSE)</f>
        <v>1</v>
      </c>
      <c r="Z345" t="b">
        <f>VLOOKUP(V345,lists!$B$7:$C$8,2,FALSE)</f>
        <v>1</v>
      </c>
      <c r="AA345" t="b">
        <f>VLOOKUP(IF(K345="","Open",SUBSTITUTE(K345,"/Nov","")),lists!$B$27:$D$29,2,FALSE)</f>
        <v>1</v>
      </c>
      <c r="AB345" t="b">
        <f>VLOOKUP(I345,lists!B:C,2,FALSE)</f>
        <v>1</v>
      </c>
      <c r="AC345" t="b">
        <f>VLOOKUP(E345,lists!$B$23:$D$25,2,FALSE)</f>
        <v>1</v>
      </c>
      <c r="AD345">
        <f t="shared" si="29"/>
        <v>1</v>
      </c>
      <c r="AP345" s="32">
        <v>43998</v>
      </c>
      <c r="AQ345" s="32" t="s">
        <v>220</v>
      </c>
      <c r="AR345" s="32" t="s">
        <v>48</v>
      </c>
      <c r="AS345" s="32" t="s">
        <v>30</v>
      </c>
      <c r="AT345" s="32" t="s">
        <v>37</v>
      </c>
      <c r="AU345" s="32">
        <v>6</v>
      </c>
      <c r="AV345" s="32">
        <v>3</v>
      </c>
      <c r="AW345" s="32" t="s">
        <v>32</v>
      </c>
      <c r="BA345" s="32" t="s">
        <v>46</v>
      </c>
      <c r="BB345" s="32" t="s">
        <v>34</v>
      </c>
      <c r="BC345" s="32">
        <v>71</v>
      </c>
      <c r="BD345" s="32">
        <v>90</v>
      </c>
      <c r="BG345" s="32" t="s">
        <v>81</v>
      </c>
      <c r="BH345" s="32" t="s">
        <v>34</v>
      </c>
      <c r="BI345" s="32" t="s">
        <v>304</v>
      </c>
    </row>
    <row r="346" spans="1:61" x14ac:dyDescent="0.35">
      <c r="A346" s="4">
        <f t="shared" si="33"/>
        <v>346</v>
      </c>
      <c r="B346" s="4">
        <f t="shared" si="31"/>
        <v>345</v>
      </c>
      <c r="C346" s="12">
        <v>44059</v>
      </c>
      <c r="D346" t="s">
        <v>189</v>
      </c>
      <c r="E346" s="5" t="s">
        <v>48</v>
      </c>
      <c r="F346" t="s">
        <v>632</v>
      </c>
      <c r="G346" t="s">
        <v>335</v>
      </c>
      <c r="H346" s="21">
        <f>VLOOKUP(G346,lists!Z:AA,2,FALSE)</f>
        <v>13</v>
      </c>
      <c r="I346">
        <v>3</v>
      </c>
      <c r="J346" t="s">
        <v>32</v>
      </c>
      <c r="N346" t="s">
        <v>862</v>
      </c>
      <c r="O346" t="s">
        <v>34</v>
      </c>
      <c r="P346"/>
      <c r="Q346" t="s">
        <v>304</v>
      </c>
      <c r="U346" s="3" t="str">
        <f t="shared" si="32"/>
        <v>Other</v>
      </c>
      <c r="V346" s="3" t="str">
        <f t="shared" si="30"/>
        <v>A</v>
      </c>
      <c r="W346" t="b">
        <f>VLOOKUP(J346,lists!$B$2:$C$3,2,FALSE)</f>
        <v>1</v>
      </c>
      <c r="X346" t="b">
        <f>VLOOKUP(U346,lists!$B:$C,2,FALSE)</f>
        <v>1</v>
      </c>
      <c r="Y346" t="b">
        <f>IF(AND(H346&gt;=FLAT!$L$1,'Raw - F'!H346&lt;=FLAT!$L$2),TRUE,FALSE)</f>
        <v>1</v>
      </c>
      <c r="Z346" t="b">
        <f>VLOOKUP(V346,lists!$B$7:$C$8,2,FALSE)</f>
        <v>1</v>
      </c>
      <c r="AA346" t="b">
        <f>VLOOKUP(IF(K346="","Open",SUBSTITUTE(K346,"/Nov","")),lists!$B$27:$D$29,2,FALSE)</f>
        <v>1</v>
      </c>
      <c r="AB346" t="b">
        <f>VLOOKUP(I346,lists!B:C,2,FALSE)</f>
        <v>1</v>
      </c>
      <c r="AC346" t="b">
        <f>VLOOKUP(E346,lists!$B$23:$D$25,2,FALSE)</f>
        <v>1</v>
      </c>
      <c r="AD346">
        <f t="shared" ref="AD346:AD409" si="34">IF(AND(W346=TRUE,X346=TRUE,Y346=TRUE,Z346=TRUE,AA346=TRUE,AB346=TRUE,AC346=TRUE),1,0)</f>
        <v>1</v>
      </c>
      <c r="AP346" s="32">
        <v>43998</v>
      </c>
      <c r="AQ346" s="32" t="s">
        <v>220</v>
      </c>
      <c r="AR346" s="32" t="s">
        <v>48</v>
      </c>
      <c r="AS346" s="32" t="s">
        <v>30</v>
      </c>
      <c r="AT346" s="32" t="s">
        <v>36</v>
      </c>
      <c r="AU346" s="32">
        <v>8</v>
      </c>
      <c r="AV346" s="32">
        <v>4</v>
      </c>
      <c r="AW346" s="32" t="s">
        <v>32</v>
      </c>
      <c r="BA346" s="32" t="s">
        <v>33</v>
      </c>
      <c r="BB346" s="32" t="s">
        <v>34</v>
      </c>
      <c r="BC346" s="32">
        <v>60</v>
      </c>
      <c r="BD346" s="32">
        <v>79</v>
      </c>
      <c r="BG346" s="32" t="s">
        <v>81</v>
      </c>
      <c r="BH346" s="32" t="s">
        <v>34</v>
      </c>
      <c r="BI346" s="32" t="s">
        <v>316</v>
      </c>
    </row>
    <row r="347" spans="1:61" x14ac:dyDescent="0.35">
      <c r="A347" s="4">
        <f t="shared" si="33"/>
        <v>347</v>
      </c>
      <c r="B347" s="4">
        <f t="shared" si="31"/>
        <v>346</v>
      </c>
      <c r="C347" s="12">
        <v>44059</v>
      </c>
      <c r="D347" t="s">
        <v>189</v>
      </c>
      <c r="E347" s="5" t="s">
        <v>48</v>
      </c>
      <c r="F347" t="s">
        <v>633</v>
      </c>
      <c r="G347" t="s">
        <v>328</v>
      </c>
      <c r="H347" s="21">
        <f>VLOOKUP(G347,lists!Z:AA,2,FALSE)</f>
        <v>6</v>
      </c>
      <c r="I347">
        <v>5</v>
      </c>
      <c r="J347" t="s">
        <v>40</v>
      </c>
      <c r="K347" t="s">
        <v>50</v>
      </c>
      <c r="N347" t="s">
        <v>861</v>
      </c>
      <c r="O347" t="s">
        <v>52</v>
      </c>
      <c r="P347"/>
      <c r="Q347">
        <v>0</v>
      </c>
      <c r="U347" s="3" t="str">
        <f t="shared" si="32"/>
        <v>2YO</v>
      </c>
      <c r="V347" s="3" t="str">
        <f t="shared" si="30"/>
        <v>F</v>
      </c>
      <c r="W347" t="b">
        <f>VLOOKUP(J347,lists!$B$2:$C$3,2,FALSE)</f>
        <v>1</v>
      </c>
      <c r="X347" t="b">
        <f>VLOOKUP(U347,lists!$B:$C,2,FALSE)</f>
        <v>1</v>
      </c>
      <c r="Y347" t="b">
        <f>IF(AND(H347&gt;=FLAT!$L$1,'Raw - F'!H347&lt;=FLAT!$L$2),TRUE,FALSE)</f>
        <v>1</v>
      </c>
      <c r="Z347" t="b">
        <f>VLOOKUP(V347,lists!$B$7:$C$8,2,FALSE)</f>
        <v>1</v>
      </c>
      <c r="AA347" t="b">
        <f>VLOOKUP(IF(K347="","Open",SUBSTITUTE(K347,"/Nov","")),lists!$B$27:$D$29,2,FALSE)</f>
        <v>1</v>
      </c>
      <c r="AB347" t="b">
        <f>VLOOKUP(I347,lists!B:C,2,FALSE)</f>
        <v>1</v>
      </c>
      <c r="AC347" t="b">
        <f>VLOOKUP(E347,lists!$B$23:$D$25,2,FALSE)</f>
        <v>1</v>
      </c>
      <c r="AD347">
        <f t="shared" si="34"/>
        <v>1</v>
      </c>
      <c r="AP347" s="32">
        <v>43998</v>
      </c>
      <c r="AQ347" s="32" t="s">
        <v>220</v>
      </c>
      <c r="AR347" s="32" t="s">
        <v>48</v>
      </c>
      <c r="AS347" s="32" t="s">
        <v>225</v>
      </c>
      <c r="AT347" s="32" t="s">
        <v>39</v>
      </c>
      <c r="AU347" s="32">
        <v>5</v>
      </c>
      <c r="AV347" s="32">
        <v>5</v>
      </c>
      <c r="AW347" s="32" t="s">
        <v>40</v>
      </c>
      <c r="AX347" s="32" t="s">
        <v>50</v>
      </c>
      <c r="AY347" s="32" t="s">
        <v>60</v>
      </c>
      <c r="BA347" s="32" t="s">
        <v>42</v>
      </c>
      <c r="BB347" s="32" t="s">
        <v>34</v>
      </c>
      <c r="BC347" s="32">
        <v>0</v>
      </c>
      <c r="BD347" s="32">
        <v>0</v>
      </c>
      <c r="BG347" s="32" t="s">
        <v>42</v>
      </c>
      <c r="BH347" s="32" t="s">
        <v>34</v>
      </c>
      <c r="BI347" s="32" t="s">
        <v>91</v>
      </c>
    </row>
    <row r="348" spans="1:61" x14ac:dyDescent="0.35">
      <c r="A348" s="4">
        <f t="shared" si="33"/>
        <v>348</v>
      </c>
      <c r="B348" s="4">
        <f t="shared" si="31"/>
        <v>347</v>
      </c>
      <c r="C348" s="12">
        <v>44059</v>
      </c>
      <c r="D348" t="s">
        <v>189</v>
      </c>
      <c r="E348" s="5" t="s">
        <v>48</v>
      </c>
      <c r="F348" t="s">
        <v>634</v>
      </c>
      <c r="G348" t="s">
        <v>327</v>
      </c>
      <c r="H348" s="21">
        <f>VLOOKUP(G348,lists!Z:AA,2,FALSE)</f>
        <v>5</v>
      </c>
      <c r="I348">
        <v>4</v>
      </c>
      <c r="J348" t="s">
        <v>32</v>
      </c>
      <c r="N348" t="s">
        <v>861</v>
      </c>
      <c r="O348" t="s">
        <v>34</v>
      </c>
      <c r="P348"/>
      <c r="Q348" t="s">
        <v>293</v>
      </c>
      <c r="U348" s="3" t="str">
        <f t="shared" si="32"/>
        <v>2YO</v>
      </c>
      <c r="V348" s="3" t="str">
        <f t="shared" si="30"/>
        <v>A</v>
      </c>
      <c r="W348" t="b">
        <f>VLOOKUP(J348,lists!$B$2:$C$3,2,FALSE)</f>
        <v>1</v>
      </c>
      <c r="X348" t="b">
        <f>VLOOKUP(U348,lists!$B:$C,2,FALSE)</f>
        <v>1</v>
      </c>
      <c r="Y348" t="b">
        <f>IF(AND(H348&gt;=FLAT!$L$1,'Raw - F'!H348&lt;=FLAT!$L$2),TRUE,FALSE)</f>
        <v>1</v>
      </c>
      <c r="Z348" t="b">
        <f>VLOOKUP(V348,lists!$B$7:$C$8,2,FALSE)</f>
        <v>1</v>
      </c>
      <c r="AA348" t="b">
        <f>VLOOKUP(IF(K348="","Open",SUBSTITUTE(K348,"/Nov","")),lists!$B$27:$D$29,2,FALSE)</f>
        <v>1</v>
      </c>
      <c r="AB348" t="b">
        <f>VLOOKUP(I348,lists!B:C,2,FALSE)</f>
        <v>1</v>
      </c>
      <c r="AC348" t="b">
        <f>VLOOKUP(E348,lists!$B$23:$D$25,2,FALSE)</f>
        <v>1</v>
      </c>
      <c r="AD348">
        <f t="shared" si="34"/>
        <v>1</v>
      </c>
      <c r="AP348" s="32">
        <v>43998</v>
      </c>
      <c r="AQ348" s="32" t="s">
        <v>220</v>
      </c>
      <c r="AR348" s="32" t="s">
        <v>48</v>
      </c>
      <c r="AS348" s="32" t="s">
        <v>49</v>
      </c>
      <c r="AT348" s="32" t="s">
        <v>37</v>
      </c>
      <c r="AU348" s="32">
        <v>6</v>
      </c>
      <c r="AV348" s="32">
        <v>5</v>
      </c>
      <c r="AW348" s="32" t="s">
        <v>40</v>
      </c>
      <c r="AX348" s="32" t="s">
        <v>50</v>
      </c>
      <c r="BA348" s="32" t="s">
        <v>42</v>
      </c>
      <c r="BB348" s="32" t="s">
        <v>34</v>
      </c>
      <c r="BC348" s="32">
        <v>0</v>
      </c>
      <c r="BD348" s="32">
        <v>0</v>
      </c>
      <c r="BG348" s="32" t="s">
        <v>42</v>
      </c>
      <c r="BH348" s="32" t="s">
        <v>34</v>
      </c>
      <c r="BI348" s="32" t="s">
        <v>91</v>
      </c>
    </row>
    <row r="349" spans="1:61" x14ac:dyDescent="0.35">
      <c r="A349" s="4">
        <f t="shared" si="33"/>
        <v>349</v>
      </c>
      <c r="B349" s="4">
        <f t="shared" si="31"/>
        <v>348</v>
      </c>
      <c r="C349" s="12">
        <v>44059</v>
      </c>
      <c r="D349" t="s">
        <v>189</v>
      </c>
      <c r="E349" s="5" t="s">
        <v>48</v>
      </c>
      <c r="F349" t="s">
        <v>635</v>
      </c>
      <c r="G349" t="s">
        <v>327</v>
      </c>
      <c r="H349" s="21">
        <f>VLOOKUP(G349,lists!Z:AA,2,FALSE)</f>
        <v>5</v>
      </c>
      <c r="I349">
        <v>1</v>
      </c>
      <c r="J349" t="s">
        <v>40</v>
      </c>
      <c r="N349" t="s">
        <v>861</v>
      </c>
      <c r="O349" t="s">
        <v>52</v>
      </c>
      <c r="P349"/>
      <c r="Q349">
        <v>0</v>
      </c>
      <c r="U349" s="3" t="str">
        <f t="shared" si="32"/>
        <v>2YO</v>
      </c>
      <c r="V349" s="3" t="str">
        <f t="shared" si="30"/>
        <v>F</v>
      </c>
      <c r="W349" t="b">
        <f>VLOOKUP(J349,lists!$B$2:$C$3,2,FALSE)</f>
        <v>1</v>
      </c>
      <c r="X349" t="b">
        <f>VLOOKUP(U349,lists!$B:$C,2,FALSE)</f>
        <v>1</v>
      </c>
      <c r="Y349" t="b">
        <f>IF(AND(H349&gt;=FLAT!$L$1,'Raw - F'!H349&lt;=FLAT!$L$2),TRUE,FALSE)</f>
        <v>1</v>
      </c>
      <c r="Z349" t="b">
        <f>VLOOKUP(V349,lists!$B$7:$C$8,2,FALSE)</f>
        <v>1</v>
      </c>
      <c r="AA349" t="b">
        <f>VLOOKUP(IF(K349="","Open",SUBSTITUTE(K349,"/Nov","")),lists!$B$27:$D$29,2,FALSE)</f>
        <v>1</v>
      </c>
      <c r="AB349" t="b">
        <f>VLOOKUP(I349,lists!B:C,2,FALSE)</f>
        <v>1</v>
      </c>
      <c r="AC349" t="b">
        <f>VLOOKUP(E349,lists!$B$23:$D$25,2,FALSE)</f>
        <v>1</v>
      </c>
      <c r="AD349">
        <f t="shared" si="34"/>
        <v>1</v>
      </c>
      <c r="AP349" s="32">
        <v>43998</v>
      </c>
      <c r="AQ349" s="32" t="s">
        <v>220</v>
      </c>
      <c r="AR349" s="32" t="s">
        <v>48</v>
      </c>
      <c r="AS349" s="32" t="s">
        <v>30</v>
      </c>
      <c r="AT349" s="32" t="s">
        <v>37</v>
      </c>
      <c r="AU349" s="32">
        <v>6</v>
      </c>
      <c r="AV349" s="32">
        <v>5</v>
      </c>
      <c r="AW349" s="32" t="s">
        <v>32</v>
      </c>
      <c r="BA349" s="32" t="s">
        <v>33</v>
      </c>
      <c r="BB349" s="32" t="s">
        <v>34</v>
      </c>
      <c r="BC349" s="32">
        <v>51</v>
      </c>
      <c r="BD349" s="32">
        <v>70</v>
      </c>
      <c r="BG349" s="32" t="s">
        <v>81</v>
      </c>
      <c r="BH349" s="32" t="s">
        <v>34</v>
      </c>
      <c r="BI349" s="32" t="s">
        <v>303</v>
      </c>
    </row>
    <row r="350" spans="1:61" x14ac:dyDescent="0.35">
      <c r="A350" s="4">
        <f t="shared" si="33"/>
        <v>350</v>
      </c>
      <c r="B350" s="4">
        <f t="shared" si="31"/>
        <v>349</v>
      </c>
      <c r="C350" s="12">
        <v>44059</v>
      </c>
      <c r="D350" t="s">
        <v>189</v>
      </c>
      <c r="E350" s="5" t="s">
        <v>48</v>
      </c>
      <c r="F350" t="s">
        <v>636</v>
      </c>
      <c r="G350" t="s">
        <v>333</v>
      </c>
      <c r="H350" s="21">
        <f>VLOOKUP(G350,lists!Z:AA,2,FALSE)</f>
        <v>7</v>
      </c>
      <c r="I350">
        <v>5</v>
      </c>
      <c r="J350" t="s">
        <v>40</v>
      </c>
      <c r="K350" t="s">
        <v>41</v>
      </c>
      <c r="N350" t="s">
        <v>861</v>
      </c>
      <c r="O350" t="s">
        <v>34</v>
      </c>
      <c r="P350"/>
      <c r="Q350">
        <v>0</v>
      </c>
      <c r="U350" s="3" t="str">
        <f t="shared" si="32"/>
        <v>2YO</v>
      </c>
      <c r="V350" s="3" t="str">
        <f t="shared" si="30"/>
        <v>A</v>
      </c>
      <c r="W350" t="b">
        <f>VLOOKUP(J350,lists!$B$2:$C$3,2,FALSE)</f>
        <v>1</v>
      </c>
      <c r="X350" t="b">
        <f>VLOOKUP(U350,lists!$B:$C,2,FALSE)</f>
        <v>1</v>
      </c>
      <c r="Y350" t="b">
        <f>IF(AND(H350&gt;=FLAT!$L$1,'Raw - F'!H350&lt;=FLAT!$L$2),TRUE,FALSE)</f>
        <v>1</v>
      </c>
      <c r="Z350" t="b">
        <f>VLOOKUP(V350,lists!$B$7:$C$8,2,FALSE)</f>
        <v>1</v>
      </c>
      <c r="AA350" t="b">
        <f>VLOOKUP(IF(K350="","Open",SUBSTITUTE(K350,"/Nov","")),lists!$B$27:$D$29,2,FALSE)</f>
        <v>1</v>
      </c>
      <c r="AB350" t="b">
        <f>VLOOKUP(I350,lists!B:C,2,FALSE)</f>
        <v>1</v>
      </c>
      <c r="AC350" t="b">
        <f>VLOOKUP(E350,lists!$B$23:$D$25,2,FALSE)</f>
        <v>1</v>
      </c>
      <c r="AD350">
        <f t="shared" si="34"/>
        <v>1</v>
      </c>
      <c r="AP350" s="32">
        <v>43998</v>
      </c>
      <c r="AQ350" s="32" t="s">
        <v>220</v>
      </c>
      <c r="AR350" s="32" t="s">
        <v>48</v>
      </c>
      <c r="AS350" s="32" t="s">
        <v>44</v>
      </c>
      <c r="AT350" s="32" t="s">
        <v>45</v>
      </c>
      <c r="AU350" s="32">
        <v>10</v>
      </c>
      <c r="AV350" s="32">
        <v>5</v>
      </c>
      <c r="AW350" s="32" t="s">
        <v>40</v>
      </c>
      <c r="AX350" s="32" t="s">
        <v>41</v>
      </c>
      <c r="BA350" s="32" t="s">
        <v>43</v>
      </c>
      <c r="BB350" s="32" t="s">
        <v>34</v>
      </c>
      <c r="BC350" s="32">
        <v>0</v>
      </c>
      <c r="BD350" s="32">
        <v>0</v>
      </c>
      <c r="BG350" s="32" t="s">
        <v>43</v>
      </c>
      <c r="BH350" s="32" t="s">
        <v>34</v>
      </c>
      <c r="BI350" s="32" t="s">
        <v>91</v>
      </c>
    </row>
    <row r="351" spans="1:61" x14ac:dyDescent="0.35">
      <c r="A351" s="4">
        <f t="shared" si="33"/>
        <v>351</v>
      </c>
      <c r="B351" s="4">
        <f t="shared" si="31"/>
        <v>350</v>
      </c>
      <c r="C351" s="12">
        <v>44059</v>
      </c>
      <c r="D351" t="s">
        <v>189</v>
      </c>
      <c r="E351" s="5" t="s">
        <v>48</v>
      </c>
      <c r="F351" t="s">
        <v>637</v>
      </c>
      <c r="G351" t="s">
        <v>331</v>
      </c>
      <c r="H351" s="21">
        <f>VLOOKUP(G351,lists!Z:AA,2,FALSE)</f>
        <v>9</v>
      </c>
      <c r="I351">
        <v>5</v>
      </c>
      <c r="J351" t="s">
        <v>32</v>
      </c>
      <c r="M351" t="s">
        <v>377</v>
      </c>
      <c r="N351" t="s">
        <v>862</v>
      </c>
      <c r="O351" t="s">
        <v>34</v>
      </c>
      <c r="P351"/>
      <c r="Q351" t="s">
        <v>296</v>
      </c>
      <c r="U351" s="3" t="str">
        <f t="shared" si="32"/>
        <v>Other</v>
      </c>
      <c r="V351" s="3" t="str">
        <f t="shared" si="30"/>
        <v>A</v>
      </c>
      <c r="W351" t="b">
        <f>VLOOKUP(J351,lists!$B$2:$C$3,2,FALSE)</f>
        <v>1</v>
      </c>
      <c r="X351" t="b">
        <f>VLOOKUP(U351,lists!$B:$C,2,FALSE)</f>
        <v>1</v>
      </c>
      <c r="Y351" t="b">
        <f>IF(AND(H351&gt;=FLAT!$L$1,'Raw - F'!H351&lt;=FLAT!$L$2),TRUE,FALSE)</f>
        <v>1</v>
      </c>
      <c r="Z351" t="b">
        <f>VLOOKUP(V351,lists!$B$7:$C$8,2,FALSE)</f>
        <v>1</v>
      </c>
      <c r="AA351" t="b">
        <f>VLOOKUP(IF(K351="","Open",SUBSTITUTE(K351,"/Nov","")),lists!$B$27:$D$29,2,FALSE)</f>
        <v>1</v>
      </c>
      <c r="AB351" t="b">
        <f>VLOOKUP(I351,lists!B:C,2,FALSE)</f>
        <v>1</v>
      </c>
      <c r="AC351" t="b">
        <f>VLOOKUP(E351,lists!$B$23:$D$25,2,FALSE)</f>
        <v>1</v>
      </c>
      <c r="AD351">
        <f t="shared" si="34"/>
        <v>1</v>
      </c>
      <c r="AP351" s="32">
        <v>43998</v>
      </c>
      <c r="AQ351" s="32" t="s">
        <v>220</v>
      </c>
      <c r="AR351" s="32" t="s">
        <v>48</v>
      </c>
      <c r="AS351" s="32" t="s">
        <v>30</v>
      </c>
      <c r="AT351" s="32" t="s">
        <v>37</v>
      </c>
      <c r="AU351" s="32">
        <v>6</v>
      </c>
      <c r="AV351" s="32">
        <v>6</v>
      </c>
      <c r="AW351" s="32" t="s">
        <v>32</v>
      </c>
      <c r="BA351" s="32" t="s">
        <v>43</v>
      </c>
      <c r="BB351" s="32" t="s">
        <v>34</v>
      </c>
      <c r="BC351" s="32">
        <v>46</v>
      </c>
      <c r="BD351" s="32">
        <v>60</v>
      </c>
      <c r="BG351" s="32" t="s">
        <v>43</v>
      </c>
      <c r="BH351" s="32" t="s">
        <v>34</v>
      </c>
      <c r="BI351" s="32" t="s">
        <v>299</v>
      </c>
    </row>
    <row r="352" spans="1:61" x14ac:dyDescent="0.35">
      <c r="A352" s="4">
        <f t="shared" si="33"/>
        <v>352</v>
      </c>
      <c r="B352" s="4">
        <f t="shared" si="31"/>
        <v>351</v>
      </c>
      <c r="C352" s="12">
        <v>44059</v>
      </c>
      <c r="D352" t="s">
        <v>189</v>
      </c>
      <c r="E352" s="5" t="s">
        <v>48</v>
      </c>
      <c r="F352" t="s">
        <v>638</v>
      </c>
      <c r="G352" t="s">
        <v>329</v>
      </c>
      <c r="H352" s="21">
        <f>VLOOKUP(G352,lists!Z:AA,2,FALSE)</f>
        <v>8</v>
      </c>
      <c r="I352">
        <v>4</v>
      </c>
      <c r="J352" t="s">
        <v>32</v>
      </c>
      <c r="N352" t="s">
        <v>862</v>
      </c>
      <c r="O352" t="s">
        <v>34</v>
      </c>
      <c r="P352"/>
      <c r="Q352" t="s">
        <v>293</v>
      </c>
      <c r="U352" s="3" t="str">
        <f t="shared" si="32"/>
        <v>Other</v>
      </c>
      <c r="V352" s="3" t="str">
        <f t="shared" si="30"/>
        <v>A</v>
      </c>
      <c r="W352" t="b">
        <f>VLOOKUP(J352,lists!$B$2:$C$3,2,FALSE)</f>
        <v>1</v>
      </c>
      <c r="X352" t="b">
        <f>VLOOKUP(U352,lists!$B:$C,2,FALSE)</f>
        <v>1</v>
      </c>
      <c r="Y352" t="b">
        <f>IF(AND(H352&gt;=FLAT!$L$1,'Raw - F'!H352&lt;=FLAT!$L$2),TRUE,FALSE)</f>
        <v>1</v>
      </c>
      <c r="Z352" t="b">
        <f>VLOOKUP(V352,lists!$B$7:$C$8,2,FALSE)</f>
        <v>1</v>
      </c>
      <c r="AA352" t="b">
        <f>VLOOKUP(IF(K352="","Open",SUBSTITUTE(K352,"/Nov","")),lists!$B$27:$D$29,2,FALSE)</f>
        <v>1</v>
      </c>
      <c r="AB352" t="b">
        <f>VLOOKUP(I352,lists!B:C,2,FALSE)</f>
        <v>1</v>
      </c>
      <c r="AC352" t="b">
        <f>VLOOKUP(E352,lists!$B$23:$D$25,2,FALSE)</f>
        <v>1</v>
      </c>
      <c r="AD352">
        <f t="shared" si="34"/>
        <v>1</v>
      </c>
      <c r="AP352" s="32">
        <v>43998</v>
      </c>
      <c r="AQ352" s="32" t="s">
        <v>220</v>
      </c>
      <c r="AR352" s="32" t="s">
        <v>48</v>
      </c>
      <c r="AS352" s="32" t="s">
        <v>30</v>
      </c>
      <c r="AT352" s="32" t="s">
        <v>36</v>
      </c>
      <c r="AU352" s="32">
        <v>8</v>
      </c>
      <c r="AV352" s="32">
        <v>6</v>
      </c>
      <c r="AW352" s="32" t="s">
        <v>32</v>
      </c>
      <c r="BA352" s="32" t="s">
        <v>33</v>
      </c>
      <c r="BB352" s="32" t="s">
        <v>34</v>
      </c>
      <c r="BC352" s="32">
        <v>46</v>
      </c>
      <c r="BD352" s="32">
        <v>58</v>
      </c>
      <c r="BG352" s="32" t="s">
        <v>81</v>
      </c>
      <c r="BH352" s="32" t="s">
        <v>34</v>
      </c>
      <c r="BI352" s="32" t="s">
        <v>312</v>
      </c>
    </row>
    <row r="353" spans="1:61" x14ac:dyDescent="0.35">
      <c r="A353" s="4">
        <f t="shared" si="33"/>
        <v>353</v>
      </c>
      <c r="B353" s="4">
        <f t="shared" si="31"/>
        <v>352</v>
      </c>
      <c r="C353" s="12">
        <v>44058</v>
      </c>
      <c r="D353" t="s">
        <v>189</v>
      </c>
      <c r="E353" s="5" t="s">
        <v>48</v>
      </c>
      <c r="F353" t="s">
        <v>524</v>
      </c>
      <c r="G353" t="s">
        <v>329</v>
      </c>
      <c r="H353" s="21">
        <f>VLOOKUP(G353,lists!Z:AA,2,FALSE)</f>
        <v>8</v>
      </c>
      <c r="I353">
        <v>2</v>
      </c>
      <c r="J353" t="s">
        <v>32</v>
      </c>
      <c r="N353" t="s">
        <v>862</v>
      </c>
      <c r="O353" t="s">
        <v>34</v>
      </c>
      <c r="P353"/>
      <c r="Q353" t="s">
        <v>301</v>
      </c>
      <c r="U353" s="3" t="str">
        <f t="shared" si="32"/>
        <v>Other</v>
      </c>
      <c r="V353" s="3" t="str">
        <f t="shared" si="30"/>
        <v>A</v>
      </c>
      <c r="W353" t="b">
        <f>VLOOKUP(J353,lists!$B$2:$C$3,2,FALSE)</f>
        <v>1</v>
      </c>
      <c r="X353" t="b">
        <f>VLOOKUP(U353,lists!$B:$C,2,FALSE)</f>
        <v>1</v>
      </c>
      <c r="Y353" t="b">
        <f>IF(AND(H353&gt;=FLAT!$L$1,'Raw - F'!H353&lt;=FLAT!$L$2),TRUE,FALSE)</f>
        <v>1</v>
      </c>
      <c r="Z353" t="b">
        <f>VLOOKUP(V353,lists!$B$7:$C$8,2,FALSE)</f>
        <v>1</v>
      </c>
      <c r="AA353" t="b">
        <f>VLOOKUP(IF(K353="","Open",SUBSTITUTE(K353,"/Nov","")),lists!$B$27:$D$29,2,FALSE)</f>
        <v>1</v>
      </c>
      <c r="AB353" t="b">
        <f>VLOOKUP(I353,lists!B:C,2,FALSE)</f>
        <v>1</v>
      </c>
      <c r="AC353" t="b">
        <f>VLOOKUP(E353,lists!$B$23:$D$25,2,FALSE)</f>
        <v>1</v>
      </c>
      <c r="AD353">
        <f t="shared" si="34"/>
        <v>1</v>
      </c>
      <c r="AP353" s="32">
        <v>43999</v>
      </c>
      <c r="AQ353" s="32" t="s">
        <v>218</v>
      </c>
      <c r="AR353" s="32" t="s">
        <v>48</v>
      </c>
      <c r="AS353" s="32" t="s">
        <v>246</v>
      </c>
      <c r="AT353" s="32" t="s">
        <v>39</v>
      </c>
      <c r="AU353" s="32">
        <v>5</v>
      </c>
      <c r="AV353" s="32">
        <v>1</v>
      </c>
      <c r="AW353" s="32" t="s">
        <v>40</v>
      </c>
      <c r="BA353" s="32" t="s">
        <v>42</v>
      </c>
      <c r="BB353" s="32" t="s">
        <v>34</v>
      </c>
      <c r="BC353" s="32">
        <v>0</v>
      </c>
      <c r="BD353" s="32">
        <v>0</v>
      </c>
      <c r="BG353" s="32" t="s">
        <v>42</v>
      </c>
      <c r="BH353" s="32" t="s">
        <v>34</v>
      </c>
      <c r="BI353" s="32" t="s">
        <v>91</v>
      </c>
    </row>
    <row r="354" spans="1:61" x14ac:dyDescent="0.35">
      <c r="A354" s="4">
        <f t="shared" si="33"/>
        <v>354</v>
      </c>
      <c r="B354" s="4">
        <f t="shared" si="31"/>
        <v>353</v>
      </c>
      <c r="C354" s="12">
        <v>44058</v>
      </c>
      <c r="D354" t="s">
        <v>118</v>
      </c>
      <c r="E354" s="5" t="s">
        <v>54</v>
      </c>
      <c r="F354" t="s">
        <v>639</v>
      </c>
      <c r="G354" t="s">
        <v>334</v>
      </c>
      <c r="H354" s="21">
        <f>VLOOKUP(G354,lists!Z:AA,2,FALSE)</f>
        <v>14</v>
      </c>
      <c r="I354">
        <v>2</v>
      </c>
      <c r="J354" t="s">
        <v>32</v>
      </c>
      <c r="N354" t="s">
        <v>862</v>
      </c>
      <c r="O354" t="s">
        <v>52</v>
      </c>
      <c r="P354"/>
      <c r="Q354" t="s">
        <v>300</v>
      </c>
      <c r="U354" s="3" t="str">
        <f t="shared" si="32"/>
        <v>Other</v>
      </c>
      <c r="V354" s="3" t="str">
        <f t="shared" si="30"/>
        <v>F</v>
      </c>
      <c r="W354" t="b">
        <f>VLOOKUP(J354,lists!$B$2:$C$3,2,FALSE)</f>
        <v>1</v>
      </c>
      <c r="X354" t="b">
        <f>VLOOKUP(U354,lists!$B:$C,2,FALSE)</f>
        <v>1</v>
      </c>
      <c r="Y354" t="b">
        <f>IF(AND(H354&gt;=FLAT!$L$1,'Raw - F'!H354&lt;=FLAT!$L$2),TRUE,FALSE)</f>
        <v>1</v>
      </c>
      <c r="Z354" t="b">
        <f>VLOOKUP(V354,lists!$B$7:$C$8,2,FALSE)</f>
        <v>1</v>
      </c>
      <c r="AA354" t="b">
        <f>VLOOKUP(IF(K354="","Open",SUBSTITUTE(K354,"/Nov","")),lists!$B$27:$D$29,2,FALSE)</f>
        <v>1</v>
      </c>
      <c r="AB354" t="b">
        <f>VLOOKUP(I354,lists!B:C,2,FALSE)</f>
        <v>1</v>
      </c>
      <c r="AC354" t="b">
        <f>VLOOKUP(E354,lists!$B$23:$D$25,2,FALSE)</f>
        <v>1</v>
      </c>
      <c r="AD354">
        <f t="shared" si="34"/>
        <v>1</v>
      </c>
      <c r="AP354" s="32">
        <v>43999</v>
      </c>
      <c r="AQ354" s="32" t="s">
        <v>218</v>
      </c>
      <c r="AR354" s="32" t="s">
        <v>48</v>
      </c>
      <c r="AS354" s="32" t="s">
        <v>247</v>
      </c>
      <c r="AT354" s="32" t="s">
        <v>45</v>
      </c>
      <c r="AU354" s="32">
        <v>10</v>
      </c>
      <c r="AV354" s="32">
        <v>1</v>
      </c>
      <c r="AW354" s="32" t="s">
        <v>40</v>
      </c>
      <c r="BA354" s="32" t="s">
        <v>33</v>
      </c>
      <c r="BB354" s="32" t="s">
        <v>34</v>
      </c>
      <c r="BC354" s="32">
        <v>0</v>
      </c>
      <c r="BD354" s="32">
        <v>0</v>
      </c>
      <c r="BG354" s="32" t="s">
        <v>81</v>
      </c>
      <c r="BH354" s="32" t="s">
        <v>34</v>
      </c>
      <c r="BI354" s="32" t="s">
        <v>91</v>
      </c>
    </row>
    <row r="355" spans="1:61" x14ac:dyDescent="0.35">
      <c r="A355" s="4">
        <f t="shared" si="33"/>
        <v>355</v>
      </c>
      <c r="B355" s="4">
        <f t="shared" si="31"/>
        <v>354</v>
      </c>
      <c r="C355" s="12">
        <v>44058</v>
      </c>
      <c r="D355" t="s">
        <v>118</v>
      </c>
      <c r="E355" s="5" t="s">
        <v>54</v>
      </c>
      <c r="F355" t="s">
        <v>640</v>
      </c>
      <c r="G355" t="s">
        <v>328</v>
      </c>
      <c r="H355" s="21">
        <f>VLOOKUP(G355,lists!Z:AA,2,FALSE)</f>
        <v>6</v>
      </c>
      <c r="I355">
        <v>5</v>
      </c>
      <c r="J355" t="s">
        <v>40</v>
      </c>
      <c r="K355" t="s">
        <v>50</v>
      </c>
      <c r="N355" t="s">
        <v>861</v>
      </c>
      <c r="O355" t="s">
        <v>34</v>
      </c>
      <c r="P355"/>
      <c r="Q355">
        <v>0</v>
      </c>
      <c r="U355" s="3" t="str">
        <f t="shared" si="32"/>
        <v>2YO</v>
      </c>
      <c r="V355" s="3" t="str">
        <f t="shared" si="30"/>
        <v>A</v>
      </c>
      <c r="W355" t="b">
        <f>VLOOKUP(J355,lists!$B$2:$C$3,2,FALSE)</f>
        <v>1</v>
      </c>
      <c r="X355" t="b">
        <f>VLOOKUP(U355,lists!$B:$C,2,FALSE)</f>
        <v>1</v>
      </c>
      <c r="Y355" t="b">
        <f>IF(AND(H355&gt;=FLAT!$L$1,'Raw - F'!H355&lt;=FLAT!$L$2),TRUE,FALSE)</f>
        <v>1</v>
      </c>
      <c r="Z355" t="b">
        <f>VLOOKUP(V355,lists!$B$7:$C$8,2,FALSE)</f>
        <v>1</v>
      </c>
      <c r="AA355" t="b">
        <f>VLOOKUP(IF(K355="","Open",SUBSTITUTE(K355,"/Nov","")),lists!$B$27:$D$29,2,FALSE)</f>
        <v>1</v>
      </c>
      <c r="AB355" t="b">
        <f>VLOOKUP(I355,lists!B:C,2,FALSE)</f>
        <v>1</v>
      </c>
      <c r="AC355" t="b">
        <f>VLOOKUP(E355,lists!$B$23:$D$25,2,FALSE)</f>
        <v>1</v>
      </c>
      <c r="AD355">
        <f t="shared" si="34"/>
        <v>1</v>
      </c>
      <c r="AP355" s="32">
        <v>43999</v>
      </c>
      <c r="AQ355" s="32" t="s">
        <v>218</v>
      </c>
      <c r="AR355" s="32" t="s">
        <v>48</v>
      </c>
      <c r="AS355" s="32" t="s">
        <v>248</v>
      </c>
      <c r="AT355" s="32" t="s">
        <v>45</v>
      </c>
      <c r="AU355" s="32">
        <v>10</v>
      </c>
      <c r="AV355" s="32">
        <v>1</v>
      </c>
      <c r="AW355" s="32" t="s">
        <v>40</v>
      </c>
      <c r="BA355" s="32" t="s">
        <v>43</v>
      </c>
      <c r="BB355" s="32" t="s">
        <v>34</v>
      </c>
      <c r="BC355" s="32">
        <v>0</v>
      </c>
      <c r="BD355" s="32">
        <v>0</v>
      </c>
      <c r="BG355" s="32" t="s">
        <v>43</v>
      </c>
      <c r="BH355" s="32" t="s">
        <v>34</v>
      </c>
      <c r="BI355" s="32" t="s">
        <v>91</v>
      </c>
    </row>
    <row r="356" spans="1:61" x14ac:dyDescent="0.35">
      <c r="A356" s="4">
        <f t="shared" si="33"/>
        <v>356</v>
      </c>
      <c r="B356" s="4">
        <f t="shared" si="31"/>
        <v>355</v>
      </c>
      <c r="C356" s="12">
        <v>44058</v>
      </c>
      <c r="D356" t="s">
        <v>118</v>
      </c>
      <c r="E356" s="5" t="s">
        <v>54</v>
      </c>
      <c r="F356" t="s">
        <v>369</v>
      </c>
      <c r="G356" t="s">
        <v>328</v>
      </c>
      <c r="H356" s="21">
        <f>VLOOKUP(G356,lists!Z:AA,2,FALSE)</f>
        <v>6</v>
      </c>
      <c r="I356">
        <v>3</v>
      </c>
      <c r="J356" t="s">
        <v>32</v>
      </c>
      <c r="N356" t="s">
        <v>862</v>
      </c>
      <c r="O356" t="s">
        <v>34</v>
      </c>
      <c r="P356"/>
      <c r="Q356" t="s">
        <v>304</v>
      </c>
      <c r="U356" s="3" t="str">
        <f t="shared" si="32"/>
        <v>Other</v>
      </c>
      <c r="V356" s="3" t="str">
        <f t="shared" si="30"/>
        <v>A</v>
      </c>
      <c r="W356" t="b">
        <f>VLOOKUP(J356,lists!$B$2:$C$3,2,FALSE)</f>
        <v>1</v>
      </c>
      <c r="X356" t="b">
        <f>VLOOKUP(U356,lists!$B:$C,2,FALSE)</f>
        <v>1</v>
      </c>
      <c r="Y356" t="b">
        <f>IF(AND(H356&gt;=FLAT!$L$1,'Raw - F'!H356&lt;=FLAT!$L$2),TRUE,FALSE)</f>
        <v>1</v>
      </c>
      <c r="Z356" t="b">
        <f>VLOOKUP(V356,lists!$B$7:$C$8,2,FALSE)</f>
        <v>1</v>
      </c>
      <c r="AA356" t="b">
        <f>VLOOKUP(IF(K356="","Open",SUBSTITUTE(K356,"/Nov","")),lists!$B$27:$D$29,2,FALSE)</f>
        <v>1</v>
      </c>
      <c r="AB356" t="b">
        <f>VLOOKUP(I356,lists!B:C,2,FALSE)</f>
        <v>1</v>
      </c>
      <c r="AC356" t="b">
        <f>VLOOKUP(E356,lists!$B$23:$D$25,2,FALSE)</f>
        <v>1</v>
      </c>
      <c r="AD356">
        <f t="shared" si="34"/>
        <v>1</v>
      </c>
      <c r="AP356" s="32">
        <v>43999</v>
      </c>
      <c r="AQ356" s="32" t="s">
        <v>218</v>
      </c>
      <c r="AR356" s="32" t="s">
        <v>48</v>
      </c>
      <c r="AS356" s="32" t="s">
        <v>249</v>
      </c>
      <c r="AT356" s="32" t="s">
        <v>36</v>
      </c>
      <c r="AU356" s="32">
        <v>8</v>
      </c>
      <c r="AV356" s="32">
        <v>2</v>
      </c>
      <c r="AW356" s="32" t="s">
        <v>32</v>
      </c>
      <c r="BA356" s="32" t="s">
        <v>46</v>
      </c>
      <c r="BB356" s="32" t="s">
        <v>34</v>
      </c>
      <c r="BC356" s="32">
        <v>0</v>
      </c>
      <c r="BD356" s="32">
        <v>0</v>
      </c>
      <c r="BG356" s="32" t="s">
        <v>81</v>
      </c>
      <c r="BH356" s="32" t="s">
        <v>34</v>
      </c>
      <c r="BI356" s="32" t="s">
        <v>91</v>
      </c>
    </row>
    <row r="357" spans="1:61" x14ac:dyDescent="0.35">
      <c r="A357" s="4">
        <f t="shared" si="33"/>
        <v>357</v>
      </c>
      <c r="B357" s="4">
        <f t="shared" si="31"/>
        <v>356</v>
      </c>
      <c r="C357" s="12">
        <v>44058</v>
      </c>
      <c r="D357" t="s">
        <v>118</v>
      </c>
      <c r="E357" s="5" t="s">
        <v>54</v>
      </c>
      <c r="F357" t="s">
        <v>349</v>
      </c>
      <c r="G357" t="s">
        <v>67</v>
      </c>
      <c r="H357" s="21">
        <f>VLOOKUP(G357,lists!Z:AA,2,FALSE)</f>
        <v>12</v>
      </c>
      <c r="I357">
        <v>4</v>
      </c>
      <c r="J357" t="s">
        <v>32</v>
      </c>
      <c r="N357" t="s">
        <v>862</v>
      </c>
      <c r="O357" t="s">
        <v>34</v>
      </c>
      <c r="P357"/>
      <c r="Q357" t="s">
        <v>293</v>
      </c>
      <c r="U357" s="3" t="str">
        <f t="shared" si="32"/>
        <v>Other</v>
      </c>
      <c r="V357" s="3" t="str">
        <f t="shared" si="30"/>
        <v>A</v>
      </c>
      <c r="W357" t="b">
        <f>VLOOKUP(J357,lists!$B$2:$C$3,2,FALSE)</f>
        <v>1</v>
      </c>
      <c r="X357" t="b">
        <f>VLOOKUP(U357,lists!$B:$C,2,FALSE)</f>
        <v>1</v>
      </c>
      <c r="Y357" t="b">
        <f>IF(AND(H357&gt;=FLAT!$L$1,'Raw - F'!H357&lt;=FLAT!$L$2),TRUE,FALSE)</f>
        <v>1</v>
      </c>
      <c r="Z357" t="b">
        <f>VLOOKUP(V357,lists!$B$7:$C$8,2,FALSE)</f>
        <v>1</v>
      </c>
      <c r="AA357" t="b">
        <f>VLOOKUP(IF(K357="","Open",SUBSTITUTE(K357,"/Nov","")),lists!$B$27:$D$29,2,FALSE)</f>
        <v>1</v>
      </c>
      <c r="AB357" t="b">
        <f>VLOOKUP(I357,lists!B:C,2,FALSE)</f>
        <v>1</v>
      </c>
      <c r="AC357" t="b">
        <f>VLOOKUP(E357,lists!$B$23:$D$25,2,FALSE)</f>
        <v>1</v>
      </c>
      <c r="AD357">
        <f t="shared" si="34"/>
        <v>1</v>
      </c>
      <c r="AP357" s="32">
        <v>43999</v>
      </c>
      <c r="AQ357" s="32" t="s">
        <v>218</v>
      </c>
      <c r="AR357" s="32" t="s">
        <v>48</v>
      </c>
      <c r="AS357" s="32" t="s">
        <v>250</v>
      </c>
      <c r="AT357" s="32" t="s">
        <v>31</v>
      </c>
      <c r="AU357" s="32">
        <v>12</v>
      </c>
      <c r="AV357" s="32">
        <v>2</v>
      </c>
      <c r="AW357" s="32" t="s">
        <v>32</v>
      </c>
      <c r="BA357" s="32" t="s">
        <v>43</v>
      </c>
      <c r="BB357" s="32" t="s">
        <v>34</v>
      </c>
      <c r="BC357" s="32">
        <v>0</v>
      </c>
      <c r="BD357" s="32">
        <v>105</v>
      </c>
      <c r="BG357" s="32" t="s">
        <v>43</v>
      </c>
      <c r="BH357" s="32" t="s">
        <v>34</v>
      </c>
      <c r="BI357" s="32" t="s">
        <v>314</v>
      </c>
    </row>
    <row r="358" spans="1:61" x14ac:dyDescent="0.35">
      <c r="A358" s="4">
        <f t="shared" si="33"/>
        <v>358</v>
      </c>
      <c r="B358" s="4">
        <f t="shared" si="31"/>
        <v>357</v>
      </c>
      <c r="C358" s="12">
        <v>44058</v>
      </c>
      <c r="D358" t="s">
        <v>118</v>
      </c>
      <c r="E358" s="5" t="s">
        <v>54</v>
      </c>
      <c r="F358" t="s">
        <v>641</v>
      </c>
      <c r="G358" t="s">
        <v>328</v>
      </c>
      <c r="H358" s="21">
        <f>VLOOKUP(G358,lists!Z:AA,2,FALSE)</f>
        <v>6</v>
      </c>
      <c r="I358">
        <v>4</v>
      </c>
      <c r="J358" t="s">
        <v>32</v>
      </c>
      <c r="N358" t="s">
        <v>862</v>
      </c>
      <c r="O358" t="s">
        <v>34</v>
      </c>
      <c r="P358"/>
      <c r="Q358" t="s">
        <v>293</v>
      </c>
      <c r="U358" s="3" t="str">
        <f t="shared" si="32"/>
        <v>Other</v>
      </c>
      <c r="V358" s="3" t="str">
        <f t="shared" si="30"/>
        <v>A</v>
      </c>
      <c r="W358" t="b">
        <f>VLOOKUP(J358,lists!$B$2:$C$3,2,FALSE)</f>
        <v>1</v>
      </c>
      <c r="X358" t="b">
        <f>VLOOKUP(U358,lists!$B:$C,2,FALSE)</f>
        <v>1</v>
      </c>
      <c r="Y358" t="b">
        <f>IF(AND(H358&gt;=FLAT!$L$1,'Raw - F'!H358&lt;=FLAT!$L$2),TRUE,FALSE)</f>
        <v>1</v>
      </c>
      <c r="Z358" t="b">
        <f>VLOOKUP(V358,lists!$B$7:$C$8,2,FALSE)</f>
        <v>1</v>
      </c>
      <c r="AA358" t="b">
        <f>VLOOKUP(IF(K358="","Open",SUBSTITUTE(K358,"/Nov","")),lists!$B$27:$D$29,2,FALSE)</f>
        <v>1</v>
      </c>
      <c r="AB358" t="b">
        <f>VLOOKUP(I358,lists!B:C,2,FALSE)</f>
        <v>1</v>
      </c>
      <c r="AC358" t="b">
        <f>VLOOKUP(E358,lists!$B$23:$D$25,2,FALSE)</f>
        <v>1</v>
      </c>
      <c r="AD358">
        <f t="shared" si="34"/>
        <v>1</v>
      </c>
      <c r="AP358" s="32">
        <v>43999</v>
      </c>
      <c r="AQ358" s="32" t="s">
        <v>218</v>
      </c>
      <c r="AR358" s="32" t="s">
        <v>48</v>
      </c>
      <c r="AS358" s="32" t="s">
        <v>251</v>
      </c>
      <c r="AT358" s="32" t="s">
        <v>59</v>
      </c>
      <c r="AU358" s="32">
        <v>14</v>
      </c>
      <c r="AV358" s="32">
        <v>2</v>
      </c>
      <c r="AW358" s="32" t="s">
        <v>32</v>
      </c>
      <c r="BA358" s="32" t="s">
        <v>33</v>
      </c>
      <c r="BB358" s="32" t="s">
        <v>34</v>
      </c>
      <c r="BC358" s="32">
        <v>0</v>
      </c>
      <c r="BD358" s="32">
        <v>105</v>
      </c>
      <c r="BG358" s="32" t="s">
        <v>81</v>
      </c>
      <c r="BH358" s="32" t="s">
        <v>34</v>
      </c>
      <c r="BI358" s="32" t="s">
        <v>314</v>
      </c>
    </row>
    <row r="359" spans="1:61" x14ac:dyDescent="0.35">
      <c r="A359" s="4">
        <f t="shared" si="33"/>
        <v>359</v>
      </c>
      <c r="B359" s="4">
        <f t="shared" si="31"/>
        <v>358</v>
      </c>
      <c r="C359" s="12">
        <v>44058</v>
      </c>
      <c r="D359" t="s">
        <v>118</v>
      </c>
      <c r="E359" s="5" t="s">
        <v>54</v>
      </c>
      <c r="F359" t="s">
        <v>642</v>
      </c>
      <c r="G359" t="s">
        <v>333</v>
      </c>
      <c r="H359" s="21">
        <f>VLOOKUP(G359,lists!Z:AA,2,FALSE)</f>
        <v>7</v>
      </c>
      <c r="I359">
        <v>2</v>
      </c>
      <c r="J359" t="s">
        <v>32</v>
      </c>
      <c r="N359" t="s">
        <v>861</v>
      </c>
      <c r="O359" t="s">
        <v>52</v>
      </c>
      <c r="P359"/>
      <c r="Q359">
        <v>0</v>
      </c>
      <c r="U359" s="3" t="str">
        <f t="shared" si="32"/>
        <v>2YO</v>
      </c>
      <c r="V359" s="3" t="str">
        <f t="shared" si="30"/>
        <v>F</v>
      </c>
      <c r="W359" t="b">
        <f>VLOOKUP(J359,lists!$B$2:$C$3,2,FALSE)</f>
        <v>1</v>
      </c>
      <c r="X359" t="b">
        <f>VLOOKUP(U359,lists!$B:$C,2,FALSE)</f>
        <v>1</v>
      </c>
      <c r="Y359" t="b">
        <f>IF(AND(H359&gt;=FLAT!$L$1,'Raw - F'!H359&lt;=FLAT!$L$2),TRUE,FALSE)</f>
        <v>1</v>
      </c>
      <c r="Z359" t="b">
        <f>VLOOKUP(V359,lists!$B$7:$C$8,2,FALSE)</f>
        <v>1</v>
      </c>
      <c r="AA359" t="b">
        <f>VLOOKUP(IF(K359="","Open",SUBSTITUTE(K359,"/Nov","")),lists!$B$27:$D$29,2,FALSE)</f>
        <v>1</v>
      </c>
      <c r="AB359" t="b">
        <f>VLOOKUP(I359,lists!B:C,2,FALSE)</f>
        <v>1</v>
      </c>
      <c r="AC359" t="b">
        <f>VLOOKUP(E359,lists!$B$23:$D$25,2,FALSE)</f>
        <v>1</v>
      </c>
      <c r="AD359">
        <f t="shared" si="34"/>
        <v>1</v>
      </c>
      <c r="AP359" s="32">
        <v>43999</v>
      </c>
      <c r="AQ359" s="32" t="s">
        <v>212</v>
      </c>
      <c r="AR359" s="32" t="s">
        <v>29</v>
      </c>
      <c r="AS359" s="32" t="s">
        <v>30</v>
      </c>
      <c r="AT359" s="32" t="s">
        <v>36</v>
      </c>
      <c r="AU359" s="32">
        <v>8</v>
      </c>
      <c r="AV359" s="32">
        <v>4</v>
      </c>
      <c r="AW359" s="32" t="s">
        <v>32</v>
      </c>
      <c r="BA359" s="32" t="s">
        <v>33</v>
      </c>
      <c r="BB359" s="32" t="s">
        <v>34</v>
      </c>
      <c r="BC359" s="32">
        <v>58</v>
      </c>
      <c r="BD359" s="32">
        <v>77</v>
      </c>
      <c r="BG359" s="32" t="s">
        <v>81</v>
      </c>
      <c r="BH359" s="32" t="s">
        <v>34</v>
      </c>
      <c r="BI359" s="32" t="s">
        <v>310</v>
      </c>
    </row>
    <row r="360" spans="1:61" x14ac:dyDescent="0.35">
      <c r="A360" s="4">
        <f t="shared" si="33"/>
        <v>360</v>
      </c>
      <c r="B360" s="4">
        <f t="shared" si="31"/>
        <v>359</v>
      </c>
      <c r="C360" s="12">
        <v>44058</v>
      </c>
      <c r="D360" t="s">
        <v>118</v>
      </c>
      <c r="E360" s="5" t="s">
        <v>54</v>
      </c>
      <c r="F360" t="s">
        <v>336</v>
      </c>
      <c r="G360" t="s">
        <v>333</v>
      </c>
      <c r="H360" s="21">
        <f>VLOOKUP(G360,lists!Z:AA,2,FALSE)</f>
        <v>7</v>
      </c>
      <c r="I360">
        <v>4</v>
      </c>
      <c r="J360" t="s">
        <v>32</v>
      </c>
      <c r="N360" t="s">
        <v>863</v>
      </c>
      <c r="O360" t="s">
        <v>34</v>
      </c>
      <c r="P360"/>
      <c r="Q360" t="s">
        <v>293</v>
      </c>
      <c r="U360" s="3" t="str">
        <f t="shared" si="32"/>
        <v>3YO</v>
      </c>
      <c r="V360" s="3" t="str">
        <f t="shared" si="30"/>
        <v>A</v>
      </c>
      <c r="W360" t="b">
        <f>VLOOKUP(J360,lists!$B$2:$C$3,2,FALSE)</f>
        <v>1</v>
      </c>
      <c r="X360" t="b">
        <f>VLOOKUP(U360,lists!$B:$C,2,FALSE)</f>
        <v>1</v>
      </c>
      <c r="Y360" t="b">
        <f>IF(AND(H360&gt;=FLAT!$L$1,'Raw - F'!H360&lt;=FLAT!$L$2),TRUE,FALSE)</f>
        <v>1</v>
      </c>
      <c r="Z360" t="b">
        <f>VLOOKUP(V360,lists!$B$7:$C$8,2,FALSE)</f>
        <v>1</v>
      </c>
      <c r="AA360" t="b">
        <f>VLOOKUP(IF(K360="","Open",SUBSTITUTE(K360,"/Nov","")),lists!$B$27:$D$29,2,FALSE)</f>
        <v>1</v>
      </c>
      <c r="AB360" t="b">
        <f>VLOOKUP(I360,lists!B:C,2,FALSE)</f>
        <v>1</v>
      </c>
      <c r="AC360" t="b">
        <f>VLOOKUP(E360,lists!$B$23:$D$25,2,FALSE)</f>
        <v>1</v>
      </c>
      <c r="AD360">
        <f t="shared" si="34"/>
        <v>1</v>
      </c>
      <c r="AP360" s="32">
        <v>43999</v>
      </c>
      <c r="AQ360" s="32" t="s">
        <v>212</v>
      </c>
      <c r="AR360" s="32" t="s">
        <v>29</v>
      </c>
      <c r="AS360" s="32" t="s">
        <v>49</v>
      </c>
      <c r="AT360" s="32" t="s">
        <v>39</v>
      </c>
      <c r="AU360" s="32">
        <v>5</v>
      </c>
      <c r="AV360" s="32">
        <v>5</v>
      </c>
      <c r="AW360" s="32" t="s">
        <v>40</v>
      </c>
      <c r="AX360" s="32" t="s">
        <v>50</v>
      </c>
      <c r="AY360" s="32" t="s">
        <v>56</v>
      </c>
      <c r="BA360" s="32" t="s">
        <v>42</v>
      </c>
      <c r="BB360" s="32" t="s">
        <v>34</v>
      </c>
      <c r="BC360" s="32">
        <v>0</v>
      </c>
      <c r="BD360" s="32">
        <v>0</v>
      </c>
      <c r="BG360" s="32" t="s">
        <v>42</v>
      </c>
      <c r="BH360" s="32" t="s">
        <v>34</v>
      </c>
      <c r="BI360" s="32" t="s">
        <v>91</v>
      </c>
    </row>
    <row r="361" spans="1:61" x14ac:dyDescent="0.35">
      <c r="A361" s="4">
        <f t="shared" si="33"/>
        <v>361</v>
      </c>
      <c r="B361" s="4">
        <f t="shared" si="31"/>
        <v>360</v>
      </c>
      <c r="C361" s="12">
        <v>44058</v>
      </c>
      <c r="D361" t="s">
        <v>118</v>
      </c>
      <c r="E361" s="5" t="s">
        <v>54</v>
      </c>
      <c r="F361" t="s">
        <v>440</v>
      </c>
      <c r="G361" t="s">
        <v>333</v>
      </c>
      <c r="H361" s="21">
        <f>VLOOKUP(G361,lists!Z:AA,2,FALSE)</f>
        <v>7</v>
      </c>
      <c r="I361">
        <v>5</v>
      </c>
      <c r="J361" t="s">
        <v>40</v>
      </c>
      <c r="K361" t="s">
        <v>50</v>
      </c>
      <c r="L361" t="s">
        <v>56</v>
      </c>
      <c r="N361" t="s">
        <v>861</v>
      </c>
      <c r="O361" t="s">
        <v>34</v>
      </c>
      <c r="P361" s="36">
        <v>40000</v>
      </c>
      <c r="Q361">
        <v>0</v>
      </c>
      <c r="U361" s="3" t="str">
        <f t="shared" si="32"/>
        <v>2YO</v>
      </c>
      <c r="V361" s="3" t="str">
        <f t="shared" si="30"/>
        <v>A</v>
      </c>
      <c r="W361" t="b">
        <f>VLOOKUP(J361,lists!$B$2:$C$3,2,FALSE)</f>
        <v>1</v>
      </c>
      <c r="X361" t="b">
        <f>VLOOKUP(U361,lists!$B:$C,2,FALSE)</f>
        <v>1</v>
      </c>
      <c r="Y361" t="b">
        <f>IF(AND(H361&gt;=FLAT!$L$1,'Raw - F'!H361&lt;=FLAT!$L$2),TRUE,FALSE)</f>
        <v>1</v>
      </c>
      <c r="Z361" t="b">
        <f>VLOOKUP(V361,lists!$B$7:$C$8,2,FALSE)</f>
        <v>1</v>
      </c>
      <c r="AA361" t="b">
        <f>VLOOKUP(IF(K361="","Open",SUBSTITUTE(K361,"/Nov","")),lists!$B$27:$D$29,2,FALSE)</f>
        <v>1</v>
      </c>
      <c r="AB361" t="b">
        <f>VLOOKUP(I361,lists!B:C,2,FALSE)</f>
        <v>1</v>
      </c>
      <c r="AC361" t="b">
        <f>VLOOKUP(E361,lists!$B$23:$D$25,2,FALSE)</f>
        <v>1</v>
      </c>
      <c r="AD361">
        <f t="shared" si="34"/>
        <v>1</v>
      </c>
      <c r="AP361" s="32">
        <v>43999</v>
      </c>
      <c r="AQ361" s="32" t="s">
        <v>212</v>
      </c>
      <c r="AR361" s="32" t="s">
        <v>29</v>
      </c>
      <c r="AS361" s="32" t="s">
        <v>30</v>
      </c>
      <c r="AT361" s="32" t="s">
        <v>36</v>
      </c>
      <c r="AU361" s="32">
        <v>8</v>
      </c>
      <c r="AV361" s="32">
        <v>5</v>
      </c>
      <c r="AW361" s="32" t="s">
        <v>32</v>
      </c>
      <c r="BA361" s="32" t="s">
        <v>43</v>
      </c>
      <c r="BB361" s="32" t="s">
        <v>34</v>
      </c>
      <c r="BC361" s="32">
        <v>56</v>
      </c>
      <c r="BD361" s="32">
        <v>75</v>
      </c>
      <c r="BG361" s="32" t="s">
        <v>43</v>
      </c>
      <c r="BH361" s="32" t="s">
        <v>34</v>
      </c>
      <c r="BI361" s="32" t="s">
        <v>296</v>
      </c>
    </row>
    <row r="362" spans="1:61" x14ac:dyDescent="0.35">
      <c r="A362" s="4">
        <f t="shared" si="33"/>
        <v>362</v>
      </c>
      <c r="B362" s="4">
        <f t="shared" si="31"/>
        <v>361</v>
      </c>
      <c r="C362" s="12">
        <v>44058</v>
      </c>
      <c r="D362" t="s">
        <v>189</v>
      </c>
      <c r="E362" s="5" t="s">
        <v>48</v>
      </c>
      <c r="F362" t="s">
        <v>643</v>
      </c>
      <c r="G362" t="s">
        <v>333</v>
      </c>
      <c r="H362" s="21">
        <f>VLOOKUP(G362,lists!Z:AA,2,FALSE)</f>
        <v>7</v>
      </c>
      <c r="I362">
        <v>1</v>
      </c>
      <c r="J362" t="s">
        <v>40</v>
      </c>
      <c r="N362" t="s">
        <v>862</v>
      </c>
      <c r="O362" t="s">
        <v>34</v>
      </c>
      <c r="P362"/>
      <c r="Q362">
        <v>0</v>
      </c>
      <c r="U362" s="3" t="str">
        <f t="shared" si="32"/>
        <v>Other</v>
      </c>
      <c r="V362" s="3" t="str">
        <f t="shared" si="30"/>
        <v>A</v>
      </c>
      <c r="W362" t="b">
        <f>VLOOKUP(J362,lists!$B$2:$C$3,2,FALSE)</f>
        <v>1</v>
      </c>
      <c r="X362" t="b">
        <f>VLOOKUP(U362,lists!$B:$C,2,FALSE)</f>
        <v>1</v>
      </c>
      <c r="Y362" t="b">
        <f>IF(AND(H362&gt;=FLAT!$L$1,'Raw - F'!H362&lt;=FLAT!$L$2),TRUE,FALSE)</f>
        <v>1</v>
      </c>
      <c r="Z362" t="b">
        <f>VLOOKUP(V362,lists!$B$7:$C$8,2,FALSE)</f>
        <v>1</v>
      </c>
      <c r="AA362" t="b">
        <f>VLOOKUP(IF(K362="","Open",SUBSTITUTE(K362,"/Nov","")),lists!$B$27:$D$29,2,FALSE)</f>
        <v>1</v>
      </c>
      <c r="AB362" t="b">
        <f>VLOOKUP(I362,lists!B:C,2,FALSE)</f>
        <v>1</v>
      </c>
      <c r="AC362" t="b">
        <f>VLOOKUP(E362,lists!$B$23:$D$25,2,FALSE)</f>
        <v>1</v>
      </c>
      <c r="AD362">
        <f t="shared" si="34"/>
        <v>1</v>
      </c>
      <c r="AP362" s="32">
        <v>43999</v>
      </c>
      <c r="AQ362" s="32" t="s">
        <v>212</v>
      </c>
      <c r="AR362" s="32" t="s">
        <v>29</v>
      </c>
      <c r="AS362" s="32" t="s">
        <v>49</v>
      </c>
      <c r="AT362" s="32" t="s">
        <v>45</v>
      </c>
      <c r="AU362" s="32">
        <v>10</v>
      </c>
      <c r="AV362" s="32">
        <v>5</v>
      </c>
      <c r="AW362" s="32" t="s">
        <v>40</v>
      </c>
      <c r="AX362" s="32" t="s">
        <v>50</v>
      </c>
      <c r="BA362" s="32" t="s">
        <v>46</v>
      </c>
      <c r="BB362" s="32" t="s">
        <v>34</v>
      </c>
      <c r="BC362" s="32">
        <v>0</v>
      </c>
      <c r="BD362" s="32">
        <v>0</v>
      </c>
      <c r="BG362" s="32" t="s">
        <v>81</v>
      </c>
      <c r="BH362" s="32" t="s">
        <v>34</v>
      </c>
      <c r="BI362" s="32" t="s">
        <v>91</v>
      </c>
    </row>
    <row r="363" spans="1:61" x14ac:dyDescent="0.35">
      <c r="A363" s="4">
        <f t="shared" si="33"/>
        <v>363</v>
      </c>
      <c r="B363" s="4">
        <f t="shared" si="31"/>
        <v>362</v>
      </c>
      <c r="C363" s="12">
        <v>44058</v>
      </c>
      <c r="D363" t="s">
        <v>189</v>
      </c>
      <c r="E363" s="5" t="s">
        <v>48</v>
      </c>
      <c r="F363" t="s">
        <v>644</v>
      </c>
      <c r="G363" t="s">
        <v>330</v>
      </c>
      <c r="H363" s="21">
        <f>VLOOKUP(G363,lists!Z:AA,2,FALSE)</f>
        <v>10</v>
      </c>
      <c r="I363">
        <v>4</v>
      </c>
      <c r="J363" t="s">
        <v>32</v>
      </c>
      <c r="N363" t="s">
        <v>862</v>
      </c>
      <c r="O363" t="s">
        <v>34</v>
      </c>
      <c r="P363"/>
      <c r="Q363" t="s">
        <v>293</v>
      </c>
      <c r="U363" s="3" t="str">
        <f t="shared" si="32"/>
        <v>Other</v>
      </c>
      <c r="V363" s="3" t="str">
        <f t="shared" si="30"/>
        <v>A</v>
      </c>
      <c r="W363" t="b">
        <f>VLOOKUP(J363,lists!$B$2:$C$3,2,FALSE)</f>
        <v>1</v>
      </c>
      <c r="X363" t="b">
        <f>VLOOKUP(U363,lists!$B:$C,2,FALSE)</f>
        <v>1</v>
      </c>
      <c r="Y363" t="b">
        <f>IF(AND(H363&gt;=FLAT!$L$1,'Raw - F'!H363&lt;=FLAT!$L$2),TRUE,FALSE)</f>
        <v>1</v>
      </c>
      <c r="Z363" t="b">
        <f>VLOOKUP(V363,lists!$B$7:$C$8,2,FALSE)</f>
        <v>1</v>
      </c>
      <c r="AA363" t="b">
        <f>VLOOKUP(IF(K363="","Open",SUBSTITUTE(K363,"/Nov","")),lists!$B$27:$D$29,2,FALSE)</f>
        <v>1</v>
      </c>
      <c r="AB363" t="b">
        <f>VLOOKUP(I363,lists!B:C,2,FALSE)</f>
        <v>1</v>
      </c>
      <c r="AC363" t="b">
        <f>VLOOKUP(E363,lists!$B$23:$D$25,2,FALSE)</f>
        <v>1</v>
      </c>
      <c r="AD363">
        <f t="shared" si="34"/>
        <v>1</v>
      </c>
      <c r="AP363" s="32">
        <v>43999</v>
      </c>
      <c r="AQ363" s="32" t="s">
        <v>212</v>
      </c>
      <c r="AR363" s="32" t="s">
        <v>29</v>
      </c>
      <c r="AS363" s="32" t="s">
        <v>44</v>
      </c>
      <c r="AT363" s="32" t="s">
        <v>31</v>
      </c>
      <c r="AU363" s="32">
        <v>12</v>
      </c>
      <c r="AV363" s="32">
        <v>5</v>
      </c>
      <c r="AW363" s="32" t="s">
        <v>40</v>
      </c>
      <c r="AX363" s="32" t="s">
        <v>41</v>
      </c>
      <c r="AY363" s="32" t="s">
        <v>60</v>
      </c>
      <c r="BA363" s="32">
        <v>345</v>
      </c>
      <c r="BB363" s="32" t="s">
        <v>34</v>
      </c>
      <c r="BC363" s="32">
        <v>0</v>
      </c>
      <c r="BD363" s="32">
        <v>0</v>
      </c>
      <c r="BG363" s="32" t="s">
        <v>81</v>
      </c>
      <c r="BH363" s="32" t="s">
        <v>34</v>
      </c>
      <c r="BI363" s="32" t="s">
        <v>91</v>
      </c>
    </row>
    <row r="364" spans="1:61" x14ac:dyDescent="0.35">
      <c r="A364" s="4">
        <f t="shared" si="33"/>
        <v>364</v>
      </c>
      <c r="B364" s="4">
        <f t="shared" si="31"/>
        <v>363</v>
      </c>
      <c r="C364" s="12">
        <v>44058</v>
      </c>
      <c r="D364" t="s">
        <v>189</v>
      </c>
      <c r="E364" s="5" t="s">
        <v>48</v>
      </c>
      <c r="F364" t="s">
        <v>645</v>
      </c>
      <c r="G364" t="s">
        <v>333</v>
      </c>
      <c r="H364" s="21">
        <f>VLOOKUP(G364,lists!Z:AA,2,FALSE)</f>
        <v>7</v>
      </c>
      <c r="I364">
        <v>1</v>
      </c>
      <c r="J364" t="s">
        <v>40</v>
      </c>
      <c r="N364" t="s">
        <v>861</v>
      </c>
      <c r="O364" t="s">
        <v>34</v>
      </c>
      <c r="P364"/>
      <c r="Q364">
        <v>0</v>
      </c>
      <c r="U364" s="3" t="str">
        <f t="shared" si="32"/>
        <v>2YO</v>
      </c>
      <c r="V364" s="3" t="str">
        <f t="shared" si="30"/>
        <v>A</v>
      </c>
      <c r="W364" t="b">
        <f>VLOOKUP(J364,lists!$B$2:$C$3,2,FALSE)</f>
        <v>1</v>
      </c>
      <c r="X364" t="b">
        <f>VLOOKUP(U364,lists!$B:$C,2,FALSE)</f>
        <v>1</v>
      </c>
      <c r="Y364" t="b">
        <f>IF(AND(H364&gt;=FLAT!$L$1,'Raw - F'!H364&lt;=FLAT!$L$2),TRUE,FALSE)</f>
        <v>1</v>
      </c>
      <c r="Z364" t="b">
        <f>VLOOKUP(V364,lists!$B$7:$C$8,2,FALSE)</f>
        <v>1</v>
      </c>
      <c r="AA364" t="b">
        <f>VLOOKUP(IF(K364="","Open",SUBSTITUTE(K364,"/Nov","")),lists!$B$27:$D$29,2,FALSE)</f>
        <v>1</v>
      </c>
      <c r="AB364" t="b">
        <f>VLOOKUP(I364,lists!B:C,2,FALSE)</f>
        <v>1</v>
      </c>
      <c r="AC364" t="b">
        <f>VLOOKUP(E364,lists!$B$23:$D$25,2,FALSE)</f>
        <v>1</v>
      </c>
      <c r="AD364">
        <f t="shared" si="34"/>
        <v>1</v>
      </c>
      <c r="AP364" s="32">
        <v>43999</v>
      </c>
      <c r="AQ364" s="32" t="s">
        <v>212</v>
      </c>
      <c r="AR364" s="32" t="s">
        <v>29</v>
      </c>
      <c r="AS364" s="32" t="s">
        <v>30</v>
      </c>
      <c r="AT364" s="32" t="s">
        <v>61</v>
      </c>
      <c r="AU364" s="32">
        <v>16</v>
      </c>
      <c r="AV364" s="32">
        <v>5</v>
      </c>
      <c r="AW364" s="32" t="s">
        <v>32</v>
      </c>
      <c r="BA364" s="32" t="s">
        <v>33</v>
      </c>
      <c r="BB364" s="32" t="s">
        <v>34</v>
      </c>
      <c r="BC364" s="32">
        <v>51</v>
      </c>
      <c r="BD364" s="32">
        <v>70</v>
      </c>
      <c r="BG364" s="32" t="s">
        <v>81</v>
      </c>
      <c r="BH364" s="32" t="s">
        <v>34</v>
      </c>
      <c r="BI364" s="32" t="s">
        <v>303</v>
      </c>
    </row>
    <row r="365" spans="1:61" x14ac:dyDescent="0.35">
      <c r="A365" s="4">
        <f t="shared" si="33"/>
        <v>365</v>
      </c>
      <c r="B365" s="4">
        <f t="shared" si="31"/>
        <v>364</v>
      </c>
      <c r="C365" s="12">
        <v>44058</v>
      </c>
      <c r="D365" t="s">
        <v>189</v>
      </c>
      <c r="E365" s="5" t="s">
        <v>48</v>
      </c>
      <c r="F365" t="s">
        <v>646</v>
      </c>
      <c r="G365" t="s">
        <v>335</v>
      </c>
      <c r="H365" s="21">
        <f>VLOOKUP(G365,lists!Z:AA,2,FALSE)</f>
        <v>13</v>
      </c>
      <c r="I365">
        <v>1</v>
      </c>
      <c r="J365" t="s">
        <v>40</v>
      </c>
      <c r="N365" t="s">
        <v>862</v>
      </c>
      <c r="O365" t="s">
        <v>34</v>
      </c>
      <c r="P365"/>
      <c r="Q365">
        <v>0</v>
      </c>
      <c r="U365" s="3" t="str">
        <f t="shared" si="32"/>
        <v>Other</v>
      </c>
      <c r="V365" s="3" t="str">
        <f t="shared" si="30"/>
        <v>A</v>
      </c>
      <c r="W365" t="b">
        <f>VLOOKUP(J365,lists!$B$2:$C$3,2,FALSE)</f>
        <v>1</v>
      </c>
      <c r="X365" t="b">
        <f>VLOOKUP(U365,lists!$B:$C,2,FALSE)</f>
        <v>1</v>
      </c>
      <c r="Y365" t="b">
        <f>IF(AND(H365&gt;=FLAT!$L$1,'Raw - F'!H365&lt;=FLAT!$L$2),TRUE,FALSE)</f>
        <v>1</v>
      </c>
      <c r="Z365" t="b">
        <f>VLOOKUP(V365,lists!$B$7:$C$8,2,FALSE)</f>
        <v>1</v>
      </c>
      <c r="AA365" t="b">
        <f>VLOOKUP(IF(K365="","Open",SUBSTITUTE(K365,"/Nov","")),lists!$B$27:$D$29,2,FALSE)</f>
        <v>1</v>
      </c>
      <c r="AB365" t="b">
        <f>VLOOKUP(I365,lists!B:C,2,FALSE)</f>
        <v>1</v>
      </c>
      <c r="AC365" t="b">
        <f>VLOOKUP(E365,lists!$B$23:$D$25,2,FALSE)</f>
        <v>1</v>
      </c>
      <c r="AD365">
        <f t="shared" si="34"/>
        <v>1</v>
      </c>
      <c r="AP365" s="32">
        <v>43999</v>
      </c>
      <c r="AQ365" s="32" t="s">
        <v>212</v>
      </c>
      <c r="AR365" s="32" t="s">
        <v>29</v>
      </c>
      <c r="AS365" s="32" t="s">
        <v>30</v>
      </c>
      <c r="AT365" s="32" t="s">
        <v>39</v>
      </c>
      <c r="AU365" s="32">
        <v>5</v>
      </c>
      <c r="AV365" s="32">
        <v>6</v>
      </c>
      <c r="AW365" s="32" t="s">
        <v>32</v>
      </c>
      <c r="BA365" s="32" t="s">
        <v>43</v>
      </c>
      <c r="BB365" s="32" t="s">
        <v>34</v>
      </c>
      <c r="BC365" s="32">
        <v>56</v>
      </c>
      <c r="BD365" s="32">
        <v>75</v>
      </c>
      <c r="BG365" s="32" t="s">
        <v>43</v>
      </c>
      <c r="BH365" s="32" t="s">
        <v>34</v>
      </c>
      <c r="BI365" s="32" t="s">
        <v>296</v>
      </c>
    </row>
    <row r="366" spans="1:61" x14ac:dyDescent="0.35">
      <c r="A366" s="4">
        <f t="shared" si="33"/>
        <v>366</v>
      </c>
      <c r="B366" s="4">
        <f t="shared" si="31"/>
        <v>365</v>
      </c>
      <c r="C366" s="12">
        <v>44059</v>
      </c>
      <c r="D366" t="s">
        <v>189</v>
      </c>
      <c r="E366" s="5" t="s">
        <v>48</v>
      </c>
      <c r="F366" t="s">
        <v>362</v>
      </c>
      <c r="G366" t="s">
        <v>333</v>
      </c>
      <c r="H366" s="21">
        <f>VLOOKUP(G366,lists!Z:AA,2,FALSE)</f>
        <v>7</v>
      </c>
      <c r="I366">
        <v>3</v>
      </c>
      <c r="J366" t="s">
        <v>32</v>
      </c>
      <c r="N366" t="s">
        <v>862</v>
      </c>
      <c r="O366" t="s">
        <v>34</v>
      </c>
      <c r="P366"/>
      <c r="Q366" t="s">
        <v>292</v>
      </c>
      <c r="U366" s="3" t="str">
        <f t="shared" si="32"/>
        <v>Other</v>
      </c>
      <c r="V366" s="3" t="str">
        <f t="shared" si="30"/>
        <v>A</v>
      </c>
      <c r="W366" t="b">
        <f>VLOOKUP(J366,lists!$B$2:$C$3,2,FALSE)</f>
        <v>1</v>
      </c>
      <c r="X366" t="b">
        <f>VLOOKUP(U366,lists!$B:$C,2,FALSE)</f>
        <v>1</v>
      </c>
      <c r="Y366" t="b">
        <f>IF(AND(H366&gt;=FLAT!$L$1,'Raw - F'!H366&lt;=FLAT!$L$2),TRUE,FALSE)</f>
        <v>1</v>
      </c>
      <c r="Z366" t="b">
        <f>VLOOKUP(V366,lists!$B$7:$C$8,2,FALSE)</f>
        <v>1</v>
      </c>
      <c r="AA366" t="b">
        <f>VLOOKUP(IF(K366="","Open",SUBSTITUTE(K366,"/Nov","")),lists!$B$27:$D$29,2,FALSE)</f>
        <v>1</v>
      </c>
      <c r="AB366" t="b">
        <f>VLOOKUP(I366,lists!B:C,2,FALSE)</f>
        <v>1</v>
      </c>
      <c r="AC366" t="b">
        <f>VLOOKUP(E366,lists!$B$23:$D$25,2,FALSE)</f>
        <v>1</v>
      </c>
      <c r="AD366">
        <f t="shared" si="34"/>
        <v>1</v>
      </c>
      <c r="AP366" s="32">
        <v>43999</v>
      </c>
      <c r="AQ366" s="32" t="s">
        <v>212</v>
      </c>
      <c r="AR366" s="32" t="s">
        <v>29</v>
      </c>
      <c r="AS366" s="32" t="s">
        <v>30</v>
      </c>
      <c r="AT366" s="32" t="s">
        <v>39</v>
      </c>
      <c r="AU366" s="32">
        <v>5</v>
      </c>
      <c r="AV366" s="32">
        <v>6</v>
      </c>
      <c r="AW366" s="32" t="s">
        <v>32</v>
      </c>
      <c r="BA366" s="32" t="s">
        <v>33</v>
      </c>
      <c r="BB366" s="32" t="s">
        <v>34</v>
      </c>
      <c r="BC366" s="32">
        <v>46</v>
      </c>
      <c r="BD366" s="32">
        <v>60</v>
      </c>
      <c r="BG366" s="32" t="s">
        <v>81</v>
      </c>
      <c r="BH366" s="32" t="s">
        <v>34</v>
      </c>
      <c r="BI366" s="32" t="s">
        <v>299</v>
      </c>
    </row>
    <row r="367" spans="1:61" x14ac:dyDescent="0.35">
      <c r="A367" s="4">
        <f t="shared" si="33"/>
        <v>367</v>
      </c>
      <c r="B367" s="4">
        <f t="shared" si="31"/>
        <v>366</v>
      </c>
      <c r="C367" s="12">
        <v>44058</v>
      </c>
      <c r="D367" t="s">
        <v>189</v>
      </c>
      <c r="E367" s="5" t="s">
        <v>48</v>
      </c>
      <c r="F367" t="s">
        <v>647</v>
      </c>
      <c r="G367" t="s">
        <v>67</v>
      </c>
      <c r="H367" s="21">
        <f>VLOOKUP(G367,lists!Z:AA,2,FALSE)</f>
        <v>12</v>
      </c>
      <c r="I367">
        <v>2</v>
      </c>
      <c r="J367" t="s">
        <v>40</v>
      </c>
      <c r="K367" t="s">
        <v>41</v>
      </c>
      <c r="N367" t="s">
        <v>863</v>
      </c>
      <c r="O367" t="s">
        <v>34</v>
      </c>
      <c r="P367"/>
      <c r="Q367">
        <v>0</v>
      </c>
      <c r="U367" s="3" t="str">
        <f t="shared" si="32"/>
        <v>3YO</v>
      </c>
      <c r="V367" s="3" t="str">
        <f t="shared" si="30"/>
        <v>A</v>
      </c>
      <c r="W367" t="b">
        <f>VLOOKUP(J367,lists!$B$2:$C$3,2,FALSE)</f>
        <v>1</v>
      </c>
      <c r="X367" t="b">
        <f>VLOOKUP(U367,lists!$B:$C,2,FALSE)</f>
        <v>1</v>
      </c>
      <c r="Y367" t="b">
        <f>IF(AND(H367&gt;=FLAT!$L$1,'Raw - F'!H367&lt;=FLAT!$L$2),TRUE,FALSE)</f>
        <v>1</v>
      </c>
      <c r="Z367" t="b">
        <f>VLOOKUP(V367,lists!$B$7:$C$8,2,FALSE)</f>
        <v>1</v>
      </c>
      <c r="AA367" t="b">
        <f>VLOOKUP(IF(K367="","Open",SUBSTITUTE(K367,"/Nov","")),lists!$B$27:$D$29,2,FALSE)</f>
        <v>1</v>
      </c>
      <c r="AB367" t="b">
        <f>VLOOKUP(I367,lists!B:C,2,FALSE)</f>
        <v>1</v>
      </c>
      <c r="AC367" t="b">
        <f>VLOOKUP(E367,lists!$B$23:$D$25,2,FALSE)</f>
        <v>1</v>
      </c>
      <c r="AD367">
        <f t="shared" si="34"/>
        <v>1</v>
      </c>
      <c r="AP367" s="32">
        <v>43999</v>
      </c>
      <c r="AQ367" s="32" t="s">
        <v>208</v>
      </c>
      <c r="AR367" s="32" t="s">
        <v>48</v>
      </c>
      <c r="AS367" s="32" t="s">
        <v>30</v>
      </c>
      <c r="AT367" s="32" t="s">
        <v>51</v>
      </c>
      <c r="AU367" s="32">
        <v>7</v>
      </c>
      <c r="AV367" s="32">
        <v>3</v>
      </c>
      <c r="AW367" s="32" t="s">
        <v>32</v>
      </c>
      <c r="BA367" s="32" t="s">
        <v>43</v>
      </c>
      <c r="BB367" s="32" t="s">
        <v>34</v>
      </c>
      <c r="BC367" s="32">
        <v>76</v>
      </c>
      <c r="BD367" s="32">
        <v>95</v>
      </c>
      <c r="BG367" s="32" t="s">
        <v>43</v>
      </c>
      <c r="BH367" s="32" t="s">
        <v>34</v>
      </c>
      <c r="BI367" s="32" t="s">
        <v>292</v>
      </c>
    </row>
    <row r="368" spans="1:61" x14ac:dyDescent="0.35">
      <c r="A368" s="4">
        <f t="shared" si="33"/>
        <v>368</v>
      </c>
      <c r="B368" s="4">
        <f t="shared" si="31"/>
        <v>367</v>
      </c>
      <c r="C368" s="12">
        <v>44058</v>
      </c>
      <c r="D368" t="s">
        <v>189</v>
      </c>
      <c r="E368" s="5" t="s">
        <v>48</v>
      </c>
      <c r="F368" t="s">
        <v>648</v>
      </c>
      <c r="G368" t="s">
        <v>67</v>
      </c>
      <c r="H368" s="21">
        <f>VLOOKUP(G368,lists!Z:AA,2,FALSE)</f>
        <v>12</v>
      </c>
      <c r="I368">
        <v>4</v>
      </c>
      <c r="J368" t="s">
        <v>32</v>
      </c>
      <c r="M368" t="s">
        <v>378</v>
      </c>
      <c r="N368" t="s">
        <v>862</v>
      </c>
      <c r="O368" t="s">
        <v>34</v>
      </c>
      <c r="P368"/>
      <c r="Q368" t="s">
        <v>308</v>
      </c>
      <c r="U368" s="3" t="str">
        <f t="shared" si="32"/>
        <v>Other</v>
      </c>
      <c r="V368" s="3" t="str">
        <f t="shared" si="30"/>
        <v>A</v>
      </c>
      <c r="W368" t="b">
        <f>VLOOKUP(J368,lists!$B$2:$C$3,2,FALSE)</f>
        <v>1</v>
      </c>
      <c r="X368" t="b">
        <f>VLOOKUP(U368,lists!$B:$C,2,FALSE)</f>
        <v>1</v>
      </c>
      <c r="Y368" t="b">
        <f>IF(AND(H368&gt;=FLAT!$L$1,'Raw - F'!H368&lt;=FLAT!$L$2),TRUE,FALSE)</f>
        <v>1</v>
      </c>
      <c r="Z368" t="b">
        <f>VLOOKUP(V368,lists!$B$7:$C$8,2,FALSE)</f>
        <v>1</v>
      </c>
      <c r="AA368" t="b">
        <f>VLOOKUP(IF(K368="","Open",SUBSTITUTE(K368,"/Nov","")),lists!$B$27:$D$29,2,FALSE)</f>
        <v>1</v>
      </c>
      <c r="AB368" t="b">
        <f>VLOOKUP(I368,lists!B:C,2,FALSE)</f>
        <v>1</v>
      </c>
      <c r="AC368" t="b">
        <f>VLOOKUP(E368,lists!$B$23:$D$25,2,FALSE)</f>
        <v>1</v>
      </c>
      <c r="AD368">
        <f t="shared" si="34"/>
        <v>1</v>
      </c>
      <c r="AP368" s="32">
        <v>43999</v>
      </c>
      <c r="AQ368" s="32" t="s">
        <v>208</v>
      </c>
      <c r="AR368" s="32" t="s">
        <v>48</v>
      </c>
      <c r="AS368" s="32" t="s">
        <v>30</v>
      </c>
      <c r="AT368" s="32" t="s">
        <v>39</v>
      </c>
      <c r="AU368" s="32">
        <v>5</v>
      </c>
      <c r="AV368" s="32">
        <v>5</v>
      </c>
      <c r="AW368" s="32" t="s">
        <v>32</v>
      </c>
      <c r="BA368" s="32" t="s">
        <v>43</v>
      </c>
      <c r="BB368" s="32" t="s">
        <v>34</v>
      </c>
      <c r="BC368" s="32">
        <v>51</v>
      </c>
      <c r="BD368" s="32">
        <v>70</v>
      </c>
      <c r="BG368" s="32" t="s">
        <v>43</v>
      </c>
      <c r="BH368" s="32" t="s">
        <v>34</v>
      </c>
      <c r="BI368" s="32" t="s">
        <v>303</v>
      </c>
    </row>
    <row r="369" spans="1:61" x14ac:dyDescent="0.35">
      <c r="A369" s="4">
        <f t="shared" si="33"/>
        <v>369</v>
      </c>
      <c r="B369" s="4">
        <f t="shared" si="31"/>
        <v>368</v>
      </c>
      <c r="C369" s="12">
        <v>44058</v>
      </c>
      <c r="D369" t="s">
        <v>189</v>
      </c>
      <c r="E369" s="5" t="s">
        <v>48</v>
      </c>
      <c r="F369" t="s">
        <v>440</v>
      </c>
      <c r="G369" t="s">
        <v>333</v>
      </c>
      <c r="H369" s="21">
        <f>VLOOKUP(G369,lists!Z:AA,2,FALSE)</f>
        <v>7</v>
      </c>
      <c r="I369">
        <v>5</v>
      </c>
      <c r="J369" t="s">
        <v>40</v>
      </c>
      <c r="K369" t="s">
        <v>50</v>
      </c>
      <c r="N369" t="s">
        <v>861</v>
      </c>
      <c r="O369" t="s">
        <v>52</v>
      </c>
      <c r="P369"/>
      <c r="Q369">
        <v>0</v>
      </c>
      <c r="U369" s="3" t="str">
        <f t="shared" si="32"/>
        <v>2YO</v>
      </c>
      <c r="V369" s="3" t="str">
        <f t="shared" si="30"/>
        <v>F</v>
      </c>
      <c r="W369" t="b">
        <f>VLOOKUP(J369,lists!$B$2:$C$3,2,FALSE)</f>
        <v>1</v>
      </c>
      <c r="X369" t="b">
        <f>VLOOKUP(U369,lists!$B:$C,2,FALSE)</f>
        <v>1</v>
      </c>
      <c r="Y369" t="b">
        <f>IF(AND(H369&gt;=FLAT!$L$1,'Raw - F'!H369&lt;=FLAT!$L$2),TRUE,FALSE)</f>
        <v>1</v>
      </c>
      <c r="Z369" t="b">
        <f>VLOOKUP(V369,lists!$B$7:$C$8,2,FALSE)</f>
        <v>1</v>
      </c>
      <c r="AA369" t="b">
        <f>VLOOKUP(IF(K369="","Open",SUBSTITUTE(K369,"/Nov","")),lists!$B$27:$D$29,2,FALSE)</f>
        <v>1</v>
      </c>
      <c r="AB369" t="b">
        <f>VLOOKUP(I369,lists!B:C,2,FALSE)</f>
        <v>1</v>
      </c>
      <c r="AC369" t="b">
        <f>VLOOKUP(E369,lists!$B$23:$D$25,2,FALSE)</f>
        <v>1</v>
      </c>
      <c r="AD369">
        <f t="shared" si="34"/>
        <v>1</v>
      </c>
      <c r="AP369" s="32">
        <v>43999</v>
      </c>
      <c r="AQ369" s="32" t="s">
        <v>208</v>
      </c>
      <c r="AR369" s="32" t="s">
        <v>48</v>
      </c>
      <c r="AS369" s="32" t="s">
        <v>49</v>
      </c>
      <c r="AT369" s="32" t="s">
        <v>37</v>
      </c>
      <c r="AU369" s="32">
        <v>6</v>
      </c>
      <c r="AV369" s="32">
        <v>5</v>
      </c>
      <c r="AW369" s="32" t="s">
        <v>40</v>
      </c>
      <c r="AX369" s="32" t="s">
        <v>50</v>
      </c>
      <c r="AY369" s="32" t="s">
        <v>56</v>
      </c>
      <c r="BA369" s="32" t="s">
        <v>42</v>
      </c>
      <c r="BB369" s="32" t="s">
        <v>52</v>
      </c>
      <c r="BC369" s="32">
        <v>0</v>
      </c>
      <c r="BD369" s="32">
        <v>0</v>
      </c>
      <c r="BG369" s="32" t="s">
        <v>42</v>
      </c>
      <c r="BH369" s="32" t="s">
        <v>52</v>
      </c>
      <c r="BI369" s="32" t="s">
        <v>91</v>
      </c>
    </row>
    <row r="370" spans="1:61" x14ac:dyDescent="0.35">
      <c r="A370" s="4">
        <f t="shared" si="33"/>
        <v>370</v>
      </c>
      <c r="B370" s="4">
        <f t="shared" si="31"/>
        <v>369</v>
      </c>
      <c r="C370" s="12">
        <v>44059</v>
      </c>
      <c r="D370" t="s">
        <v>199</v>
      </c>
      <c r="E370" s="5" t="s">
        <v>29</v>
      </c>
      <c r="F370" t="s">
        <v>627</v>
      </c>
      <c r="G370" t="s">
        <v>329</v>
      </c>
      <c r="H370" s="21">
        <f>VLOOKUP(G370,lists!Z:AA,2,FALSE)</f>
        <v>8</v>
      </c>
      <c r="I370">
        <v>3</v>
      </c>
      <c r="J370" t="s">
        <v>32</v>
      </c>
      <c r="N370" t="s">
        <v>862</v>
      </c>
      <c r="O370" t="s">
        <v>34</v>
      </c>
      <c r="P370"/>
      <c r="Q370" t="s">
        <v>304</v>
      </c>
      <c r="U370" s="3" t="str">
        <f t="shared" si="32"/>
        <v>Other</v>
      </c>
      <c r="V370" s="3" t="str">
        <f t="shared" si="30"/>
        <v>A</v>
      </c>
      <c r="W370" t="b">
        <f>VLOOKUP(J370,lists!$B$2:$C$3,2,FALSE)</f>
        <v>1</v>
      </c>
      <c r="X370" t="b">
        <f>VLOOKUP(U370,lists!$B:$C,2,FALSE)</f>
        <v>1</v>
      </c>
      <c r="Y370" t="b">
        <f>IF(AND(H370&gt;=FLAT!$L$1,'Raw - F'!H370&lt;=FLAT!$L$2),TRUE,FALSE)</f>
        <v>1</v>
      </c>
      <c r="Z370" t="b">
        <f>VLOOKUP(V370,lists!$B$7:$C$8,2,FALSE)</f>
        <v>1</v>
      </c>
      <c r="AA370" t="b">
        <f>VLOOKUP(IF(K370="","Open",SUBSTITUTE(K370,"/Nov","")),lists!$B$27:$D$29,2,FALSE)</f>
        <v>1</v>
      </c>
      <c r="AB370" t="b">
        <f>VLOOKUP(I370,lists!B:C,2,FALSE)</f>
        <v>1</v>
      </c>
      <c r="AC370" t="b">
        <f>VLOOKUP(E370,lists!$B$23:$D$25,2,FALSE)</f>
        <v>1</v>
      </c>
      <c r="AD370">
        <f t="shared" si="34"/>
        <v>1</v>
      </c>
      <c r="AP370" s="32">
        <v>43999</v>
      </c>
      <c r="AQ370" s="32" t="s">
        <v>208</v>
      </c>
      <c r="AR370" s="32" t="s">
        <v>48</v>
      </c>
      <c r="AS370" s="32" t="s">
        <v>49</v>
      </c>
      <c r="AT370" s="32" t="s">
        <v>51</v>
      </c>
      <c r="AU370" s="32">
        <v>7</v>
      </c>
      <c r="AV370" s="32">
        <v>5</v>
      </c>
      <c r="AW370" s="32" t="s">
        <v>40</v>
      </c>
      <c r="AX370" s="32" t="s">
        <v>50</v>
      </c>
      <c r="AY370" s="32" t="s">
        <v>56</v>
      </c>
      <c r="BA370" s="32" t="s">
        <v>42</v>
      </c>
      <c r="BB370" s="32" t="s">
        <v>34</v>
      </c>
      <c r="BC370" s="32">
        <v>0</v>
      </c>
      <c r="BD370" s="32">
        <v>0</v>
      </c>
      <c r="BG370" s="32" t="s">
        <v>42</v>
      </c>
      <c r="BH370" s="32" t="s">
        <v>34</v>
      </c>
      <c r="BI370" s="32" t="s">
        <v>91</v>
      </c>
    </row>
    <row r="371" spans="1:61" x14ac:dyDescent="0.35">
      <c r="A371" s="4">
        <f t="shared" si="33"/>
        <v>371</v>
      </c>
      <c r="B371" s="4">
        <f t="shared" si="31"/>
        <v>370</v>
      </c>
      <c r="C371" s="12">
        <v>44059</v>
      </c>
      <c r="D371" t="s">
        <v>199</v>
      </c>
      <c r="E371" s="5" t="s">
        <v>29</v>
      </c>
      <c r="F371" t="s">
        <v>649</v>
      </c>
      <c r="G371" t="s">
        <v>328</v>
      </c>
      <c r="H371" s="21">
        <f>VLOOKUP(G371,lists!Z:AA,2,FALSE)</f>
        <v>6</v>
      </c>
      <c r="I371">
        <v>2</v>
      </c>
      <c r="J371" t="s">
        <v>32</v>
      </c>
      <c r="N371" t="s">
        <v>862</v>
      </c>
      <c r="O371" t="s">
        <v>34</v>
      </c>
      <c r="P371"/>
      <c r="Q371">
        <v>0</v>
      </c>
      <c r="U371" s="3" t="str">
        <f t="shared" si="32"/>
        <v>Other</v>
      </c>
      <c r="V371" s="3" t="str">
        <f t="shared" si="30"/>
        <v>A</v>
      </c>
      <c r="W371" t="b">
        <f>VLOOKUP(J371,lists!$B$2:$C$3,2,FALSE)</f>
        <v>1</v>
      </c>
      <c r="X371" t="b">
        <f>VLOOKUP(U371,lists!$B:$C,2,FALSE)</f>
        <v>1</v>
      </c>
      <c r="Y371" t="b">
        <f>IF(AND(H371&gt;=FLAT!$L$1,'Raw - F'!H371&lt;=FLAT!$L$2),TRUE,FALSE)</f>
        <v>1</v>
      </c>
      <c r="Z371" t="b">
        <f>VLOOKUP(V371,lists!$B$7:$C$8,2,FALSE)</f>
        <v>1</v>
      </c>
      <c r="AA371" t="b">
        <f>VLOOKUP(IF(K371="","Open",SUBSTITUTE(K371,"/Nov","")),lists!$B$27:$D$29,2,FALSE)</f>
        <v>1</v>
      </c>
      <c r="AB371" t="b">
        <f>VLOOKUP(I371,lists!B:C,2,FALSE)</f>
        <v>1</v>
      </c>
      <c r="AC371" t="b">
        <f>VLOOKUP(E371,lists!$B$23:$D$25,2,FALSE)</f>
        <v>1</v>
      </c>
      <c r="AD371">
        <f t="shared" si="34"/>
        <v>1</v>
      </c>
      <c r="AP371" s="32">
        <v>43999</v>
      </c>
      <c r="AQ371" s="32" t="s">
        <v>208</v>
      </c>
      <c r="AR371" s="32" t="s">
        <v>48</v>
      </c>
      <c r="AS371" s="32" t="s">
        <v>30</v>
      </c>
      <c r="AT371" s="32" t="s">
        <v>51</v>
      </c>
      <c r="AU371" s="32">
        <v>7</v>
      </c>
      <c r="AV371" s="32">
        <v>5</v>
      </c>
      <c r="AW371" s="32" t="s">
        <v>32</v>
      </c>
      <c r="BA371" s="32" t="s">
        <v>33</v>
      </c>
      <c r="BB371" s="32" t="s">
        <v>34</v>
      </c>
      <c r="BC371" s="32">
        <v>54</v>
      </c>
      <c r="BD371" s="32">
        <v>73</v>
      </c>
      <c r="BG371" s="32" t="s">
        <v>81</v>
      </c>
      <c r="BH371" s="32" t="s">
        <v>34</v>
      </c>
      <c r="BI371" s="32" t="s">
        <v>313</v>
      </c>
    </row>
    <row r="372" spans="1:61" x14ac:dyDescent="0.35">
      <c r="A372" s="4">
        <f t="shared" si="33"/>
        <v>372</v>
      </c>
      <c r="B372" s="4">
        <f t="shared" si="31"/>
        <v>371</v>
      </c>
      <c r="C372" s="12">
        <v>44059</v>
      </c>
      <c r="D372" t="s">
        <v>199</v>
      </c>
      <c r="E372" s="5" t="s">
        <v>29</v>
      </c>
      <c r="F372" t="s">
        <v>650</v>
      </c>
      <c r="G372" t="s">
        <v>330</v>
      </c>
      <c r="H372" s="21">
        <f>VLOOKUP(G372,lists!Z:AA,2,FALSE)</f>
        <v>10</v>
      </c>
      <c r="I372">
        <v>4</v>
      </c>
      <c r="J372" t="s">
        <v>32</v>
      </c>
      <c r="N372" t="s">
        <v>862</v>
      </c>
      <c r="O372" t="s">
        <v>52</v>
      </c>
      <c r="P372"/>
      <c r="Q372" t="s">
        <v>293</v>
      </c>
      <c r="U372" s="3" t="str">
        <f t="shared" si="32"/>
        <v>Other</v>
      </c>
      <c r="V372" s="3" t="str">
        <f t="shared" si="30"/>
        <v>F</v>
      </c>
      <c r="W372" t="b">
        <f>VLOOKUP(J372,lists!$B$2:$C$3,2,FALSE)</f>
        <v>1</v>
      </c>
      <c r="X372" t="b">
        <f>VLOOKUP(U372,lists!$B:$C,2,FALSE)</f>
        <v>1</v>
      </c>
      <c r="Y372" t="b">
        <f>IF(AND(H372&gt;=FLAT!$L$1,'Raw - F'!H372&lt;=FLAT!$L$2),TRUE,FALSE)</f>
        <v>1</v>
      </c>
      <c r="Z372" t="b">
        <f>VLOOKUP(V372,lists!$B$7:$C$8,2,FALSE)</f>
        <v>1</v>
      </c>
      <c r="AA372" t="b">
        <f>VLOOKUP(IF(K372="","Open",SUBSTITUTE(K372,"/Nov","")),lists!$B$27:$D$29,2,FALSE)</f>
        <v>1</v>
      </c>
      <c r="AB372" t="b">
        <f>VLOOKUP(I372,lists!B:C,2,FALSE)</f>
        <v>1</v>
      </c>
      <c r="AC372" t="b">
        <f>VLOOKUP(E372,lists!$B$23:$D$25,2,FALSE)</f>
        <v>1</v>
      </c>
      <c r="AD372">
        <f t="shared" si="34"/>
        <v>1</v>
      </c>
      <c r="AP372" s="32">
        <v>43999</v>
      </c>
      <c r="AQ372" s="32" t="s">
        <v>208</v>
      </c>
      <c r="AR372" s="32" t="s">
        <v>48</v>
      </c>
      <c r="AS372" s="32" t="s">
        <v>30</v>
      </c>
      <c r="AT372" s="32" t="s">
        <v>36</v>
      </c>
      <c r="AU372" s="32">
        <v>8</v>
      </c>
      <c r="AV372" s="32">
        <v>5</v>
      </c>
      <c r="AW372" s="32" t="s">
        <v>32</v>
      </c>
      <c r="BA372" s="32" t="s">
        <v>33</v>
      </c>
      <c r="BB372" s="32" t="s">
        <v>34</v>
      </c>
      <c r="BC372" s="32">
        <v>49</v>
      </c>
      <c r="BD372" s="32">
        <v>68</v>
      </c>
      <c r="BG372" s="32" t="s">
        <v>81</v>
      </c>
      <c r="BH372" s="32" t="s">
        <v>34</v>
      </c>
      <c r="BI372" s="32" t="s">
        <v>295</v>
      </c>
    </row>
    <row r="373" spans="1:61" x14ac:dyDescent="0.35">
      <c r="A373" s="4">
        <f t="shared" si="33"/>
        <v>373</v>
      </c>
      <c r="B373" s="4">
        <f t="shared" si="31"/>
        <v>372</v>
      </c>
      <c r="C373" s="12">
        <v>44059</v>
      </c>
      <c r="D373" t="s">
        <v>199</v>
      </c>
      <c r="E373" s="5" t="s">
        <v>29</v>
      </c>
      <c r="F373" t="s">
        <v>651</v>
      </c>
      <c r="G373" t="s">
        <v>328</v>
      </c>
      <c r="H373" s="21">
        <f>VLOOKUP(G373,lists!Z:AA,2,FALSE)</f>
        <v>6</v>
      </c>
      <c r="I373">
        <v>2</v>
      </c>
      <c r="J373" t="s">
        <v>40</v>
      </c>
      <c r="N373" t="s">
        <v>861</v>
      </c>
      <c r="O373" t="s">
        <v>34</v>
      </c>
      <c r="P373"/>
      <c r="Q373">
        <v>0</v>
      </c>
      <c r="U373" s="3" t="str">
        <f t="shared" si="32"/>
        <v>2YO</v>
      </c>
      <c r="V373" s="3" t="str">
        <f t="shared" si="30"/>
        <v>A</v>
      </c>
      <c r="W373" t="b">
        <f>VLOOKUP(J373,lists!$B$2:$C$3,2,FALSE)</f>
        <v>1</v>
      </c>
      <c r="X373" t="b">
        <f>VLOOKUP(U373,lists!$B:$C,2,FALSE)</f>
        <v>1</v>
      </c>
      <c r="Y373" t="b">
        <f>IF(AND(H373&gt;=FLAT!$L$1,'Raw - F'!H373&lt;=FLAT!$L$2),TRUE,FALSE)</f>
        <v>1</v>
      </c>
      <c r="Z373" t="b">
        <f>VLOOKUP(V373,lists!$B$7:$C$8,2,FALSE)</f>
        <v>1</v>
      </c>
      <c r="AA373" t="b">
        <f>VLOOKUP(IF(K373="","Open",SUBSTITUTE(K373,"/Nov","")),lists!$B$27:$D$29,2,FALSE)</f>
        <v>1</v>
      </c>
      <c r="AB373" t="b">
        <f>VLOOKUP(I373,lists!B:C,2,FALSE)</f>
        <v>1</v>
      </c>
      <c r="AC373" t="b">
        <f>VLOOKUP(E373,lists!$B$23:$D$25,2,FALSE)</f>
        <v>1</v>
      </c>
      <c r="AD373">
        <f t="shared" si="34"/>
        <v>1</v>
      </c>
      <c r="AP373" s="32">
        <v>43999</v>
      </c>
      <c r="AQ373" s="32" t="s">
        <v>208</v>
      </c>
      <c r="AR373" s="32" t="s">
        <v>48</v>
      </c>
      <c r="AS373" s="32" t="s">
        <v>30</v>
      </c>
      <c r="AT373" s="32" t="s">
        <v>51</v>
      </c>
      <c r="AU373" s="32">
        <v>7</v>
      </c>
      <c r="AV373" s="32">
        <v>6</v>
      </c>
      <c r="AW373" s="32" t="s">
        <v>32</v>
      </c>
      <c r="BA373" s="32" t="s">
        <v>33</v>
      </c>
      <c r="BB373" s="32" t="s">
        <v>34</v>
      </c>
      <c r="BC373" s="32">
        <v>46</v>
      </c>
      <c r="BD373" s="32">
        <v>62</v>
      </c>
      <c r="BG373" s="32" t="s">
        <v>81</v>
      </c>
      <c r="BH373" s="32" t="s">
        <v>34</v>
      </c>
      <c r="BI373" s="32" t="s">
        <v>307</v>
      </c>
    </row>
    <row r="374" spans="1:61" x14ac:dyDescent="0.35">
      <c r="A374" s="4">
        <f t="shared" si="33"/>
        <v>374</v>
      </c>
      <c r="B374" s="4">
        <f t="shared" si="31"/>
        <v>373</v>
      </c>
      <c r="C374" s="12">
        <v>44059</v>
      </c>
      <c r="D374" t="s">
        <v>199</v>
      </c>
      <c r="E374" s="5" t="s">
        <v>29</v>
      </c>
      <c r="F374" t="s">
        <v>652</v>
      </c>
      <c r="G374" t="s">
        <v>334</v>
      </c>
      <c r="H374" s="21">
        <f>VLOOKUP(G374,lists!Z:AA,2,FALSE)</f>
        <v>14</v>
      </c>
      <c r="I374">
        <v>2</v>
      </c>
      <c r="J374" t="s">
        <v>32</v>
      </c>
      <c r="N374" t="s">
        <v>862</v>
      </c>
      <c r="O374" t="s">
        <v>34</v>
      </c>
      <c r="P374"/>
      <c r="Q374" t="s">
        <v>304</v>
      </c>
      <c r="U374" s="3" t="str">
        <f t="shared" si="32"/>
        <v>Other</v>
      </c>
      <c r="V374" s="3" t="str">
        <f t="shared" si="30"/>
        <v>A</v>
      </c>
      <c r="W374" t="b">
        <f>VLOOKUP(J374,lists!$B$2:$C$3,2,FALSE)</f>
        <v>1</v>
      </c>
      <c r="X374" t="b">
        <f>VLOOKUP(U374,lists!$B:$C,2,FALSE)</f>
        <v>1</v>
      </c>
      <c r="Y374" t="b">
        <f>IF(AND(H374&gt;=FLAT!$L$1,'Raw - F'!H374&lt;=FLAT!$L$2),TRUE,FALSE)</f>
        <v>1</v>
      </c>
      <c r="Z374" t="b">
        <f>VLOOKUP(V374,lists!$B$7:$C$8,2,FALSE)</f>
        <v>1</v>
      </c>
      <c r="AA374" t="b">
        <f>VLOOKUP(IF(K374="","Open",SUBSTITUTE(K374,"/Nov","")),lists!$B$27:$D$29,2,FALSE)</f>
        <v>1</v>
      </c>
      <c r="AB374" t="b">
        <f>VLOOKUP(I374,lists!B:C,2,FALSE)</f>
        <v>1</v>
      </c>
      <c r="AC374" t="b">
        <f>VLOOKUP(E374,lists!$B$23:$D$25,2,FALSE)</f>
        <v>1</v>
      </c>
      <c r="AD374">
        <f t="shared" si="34"/>
        <v>1</v>
      </c>
      <c r="AP374" s="32">
        <v>43999</v>
      </c>
      <c r="AQ374" s="32" t="s">
        <v>208</v>
      </c>
      <c r="AR374" s="32" t="s">
        <v>48</v>
      </c>
      <c r="AS374" s="32" t="s">
        <v>30</v>
      </c>
      <c r="AT374" s="32" t="s">
        <v>59</v>
      </c>
      <c r="AU374" s="32">
        <v>14</v>
      </c>
      <c r="AV374" s="32">
        <v>6</v>
      </c>
      <c r="AW374" s="32" t="s">
        <v>32</v>
      </c>
      <c r="BA374" s="32" t="s">
        <v>43</v>
      </c>
      <c r="BB374" s="32" t="s">
        <v>34</v>
      </c>
      <c r="BC374" s="32">
        <v>46</v>
      </c>
      <c r="BD374" s="32">
        <v>65</v>
      </c>
      <c r="BG374" s="32" t="s">
        <v>43</v>
      </c>
      <c r="BH374" s="32" t="s">
        <v>34</v>
      </c>
      <c r="BI374" s="32" t="s">
        <v>297</v>
      </c>
    </row>
    <row r="375" spans="1:61" x14ac:dyDescent="0.35">
      <c r="A375" s="4">
        <f t="shared" si="33"/>
        <v>375</v>
      </c>
      <c r="B375" s="4">
        <f t="shared" si="31"/>
        <v>374</v>
      </c>
      <c r="C375" s="12">
        <v>44059</v>
      </c>
      <c r="D375" t="s">
        <v>199</v>
      </c>
      <c r="E375" s="5" t="s">
        <v>29</v>
      </c>
      <c r="F375" t="s">
        <v>653</v>
      </c>
      <c r="G375" t="s">
        <v>329</v>
      </c>
      <c r="H375" s="21">
        <f>VLOOKUP(G375,lists!Z:AA,2,FALSE)</f>
        <v>8</v>
      </c>
      <c r="I375">
        <v>5</v>
      </c>
      <c r="J375" t="s">
        <v>40</v>
      </c>
      <c r="K375" t="s">
        <v>50</v>
      </c>
      <c r="L375" t="s">
        <v>56</v>
      </c>
      <c r="N375" t="s">
        <v>861</v>
      </c>
      <c r="O375" t="s">
        <v>34</v>
      </c>
      <c r="P375" s="36">
        <v>28000</v>
      </c>
      <c r="Q375">
        <v>0</v>
      </c>
      <c r="U375" s="3" t="str">
        <f t="shared" si="32"/>
        <v>2YO</v>
      </c>
      <c r="V375" s="3" t="str">
        <f t="shared" si="30"/>
        <v>A</v>
      </c>
      <c r="W375" t="b">
        <f>VLOOKUP(J375,lists!$B$2:$C$3,2,FALSE)</f>
        <v>1</v>
      </c>
      <c r="X375" t="b">
        <f>VLOOKUP(U375,lists!$B:$C,2,FALSE)</f>
        <v>1</v>
      </c>
      <c r="Y375" t="b">
        <f>IF(AND(H375&gt;=FLAT!$L$1,'Raw - F'!H375&lt;=FLAT!$L$2),TRUE,FALSE)</f>
        <v>1</v>
      </c>
      <c r="Z375" t="b">
        <f>VLOOKUP(V375,lists!$B$7:$C$8,2,FALSE)</f>
        <v>1</v>
      </c>
      <c r="AA375" t="b">
        <f>VLOOKUP(IF(K375="","Open",SUBSTITUTE(K375,"/Nov","")),lists!$B$27:$D$29,2,FALSE)</f>
        <v>1</v>
      </c>
      <c r="AB375" t="b">
        <f>VLOOKUP(I375,lists!B:C,2,FALSE)</f>
        <v>1</v>
      </c>
      <c r="AC375" t="b">
        <f>VLOOKUP(E375,lists!$B$23:$D$25,2,FALSE)</f>
        <v>1</v>
      </c>
      <c r="AD375">
        <f t="shared" si="34"/>
        <v>1</v>
      </c>
      <c r="AP375" s="32">
        <v>44000</v>
      </c>
      <c r="AQ375" s="32" t="s">
        <v>218</v>
      </c>
      <c r="AR375" s="32" t="s">
        <v>48</v>
      </c>
      <c r="AS375" s="32" t="s">
        <v>252</v>
      </c>
      <c r="AT375" s="32" t="s">
        <v>51</v>
      </c>
      <c r="AU375" s="32">
        <v>7</v>
      </c>
      <c r="AV375" s="32">
        <v>1</v>
      </c>
      <c r="AW375" s="32" t="s">
        <v>40</v>
      </c>
      <c r="BA375" s="32" t="s">
        <v>43</v>
      </c>
      <c r="BB375" s="32" t="s">
        <v>34</v>
      </c>
      <c r="BC375" s="32">
        <v>0</v>
      </c>
      <c r="BD375" s="32">
        <v>0</v>
      </c>
      <c r="BG375" s="32" t="s">
        <v>43</v>
      </c>
      <c r="BH375" s="32" t="s">
        <v>34</v>
      </c>
      <c r="BI375" s="32" t="s">
        <v>91</v>
      </c>
    </row>
    <row r="376" spans="1:61" x14ac:dyDescent="0.35">
      <c r="A376" s="4">
        <f t="shared" si="33"/>
        <v>376</v>
      </c>
      <c r="B376" s="4">
        <f t="shared" si="31"/>
        <v>375</v>
      </c>
      <c r="C376" s="12">
        <v>44059</v>
      </c>
      <c r="D376" t="s">
        <v>199</v>
      </c>
      <c r="E376" s="5" t="s">
        <v>29</v>
      </c>
      <c r="F376" t="s">
        <v>343</v>
      </c>
      <c r="G376" t="s">
        <v>67</v>
      </c>
      <c r="H376" s="21">
        <f>VLOOKUP(G376,lists!Z:AA,2,FALSE)</f>
        <v>12</v>
      </c>
      <c r="I376">
        <v>4</v>
      </c>
      <c r="J376" t="s">
        <v>32</v>
      </c>
      <c r="N376" t="s">
        <v>862</v>
      </c>
      <c r="O376" t="s">
        <v>34</v>
      </c>
      <c r="P376"/>
      <c r="Q376" t="s">
        <v>308</v>
      </c>
      <c r="U376" s="3" t="str">
        <f t="shared" si="32"/>
        <v>Other</v>
      </c>
      <c r="V376" s="3" t="str">
        <f t="shared" si="30"/>
        <v>A</v>
      </c>
      <c r="W376" t="b">
        <f>VLOOKUP(J376,lists!$B$2:$C$3,2,FALSE)</f>
        <v>1</v>
      </c>
      <c r="X376" t="b">
        <f>VLOOKUP(U376,lists!$B:$C,2,FALSE)</f>
        <v>1</v>
      </c>
      <c r="Y376" t="b">
        <f>IF(AND(H376&gt;=FLAT!$L$1,'Raw - F'!H376&lt;=FLAT!$L$2),TRUE,FALSE)</f>
        <v>1</v>
      </c>
      <c r="Z376" t="b">
        <f>VLOOKUP(V376,lists!$B$7:$C$8,2,FALSE)</f>
        <v>1</v>
      </c>
      <c r="AA376" t="b">
        <f>VLOOKUP(IF(K376="","Open",SUBSTITUTE(K376,"/Nov","")),lists!$B$27:$D$29,2,FALSE)</f>
        <v>1</v>
      </c>
      <c r="AB376" t="b">
        <f>VLOOKUP(I376,lists!B:C,2,FALSE)</f>
        <v>1</v>
      </c>
      <c r="AC376" t="b">
        <f>VLOOKUP(E376,lists!$B$23:$D$25,2,FALSE)</f>
        <v>1</v>
      </c>
      <c r="AD376">
        <f t="shared" si="34"/>
        <v>1</v>
      </c>
      <c r="AP376" s="32">
        <v>44000</v>
      </c>
      <c r="AQ376" s="32" t="s">
        <v>218</v>
      </c>
      <c r="AR376" s="32" t="s">
        <v>48</v>
      </c>
      <c r="AS376" s="32" t="s">
        <v>253</v>
      </c>
      <c r="AT376" s="32" t="s">
        <v>51</v>
      </c>
      <c r="AU376" s="32">
        <v>7</v>
      </c>
      <c r="AV376" s="32">
        <v>1</v>
      </c>
      <c r="AW376" s="32" t="s">
        <v>40</v>
      </c>
      <c r="BA376" s="32" t="s">
        <v>42</v>
      </c>
      <c r="BB376" s="32" t="s">
        <v>34</v>
      </c>
      <c r="BC376" s="32">
        <v>0</v>
      </c>
      <c r="BD376" s="32">
        <v>0</v>
      </c>
      <c r="BG376" s="32" t="s">
        <v>42</v>
      </c>
      <c r="BH376" s="32" t="s">
        <v>34</v>
      </c>
      <c r="BI376" s="32" t="s">
        <v>91</v>
      </c>
    </row>
    <row r="377" spans="1:61" x14ac:dyDescent="0.35">
      <c r="A377" s="4">
        <f t="shared" si="33"/>
        <v>377</v>
      </c>
      <c r="B377" s="4">
        <f t="shared" si="31"/>
        <v>376</v>
      </c>
      <c r="C377" s="12">
        <v>44059</v>
      </c>
      <c r="D377" t="s">
        <v>199</v>
      </c>
      <c r="E377" s="5" t="s">
        <v>29</v>
      </c>
      <c r="F377" t="s">
        <v>351</v>
      </c>
      <c r="G377" t="s">
        <v>328</v>
      </c>
      <c r="H377" s="21">
        <f>VLOOKUP(G377,lists!Z:AA,2,FALSE)</f>
        <v>6</v>
      </c>
      <c r="I377">
        <v>6</v>
      </c>
      <c r="J377" t="s">
        <v>32</v>
      </c>
      <c r="N377" t="s">
        <v>862</v>
      </c>
      <c r="O377" t="s">
        <v>34</v>
      </c>
      <c r="P377"/>
      <c r="Q377" t="s">
        <v>870</v>
      </c>
      <c r="U377" s="3" t="str">
        <f t="shared" si="32"/>
        <v>Other</v>
      </c>
      <c r="V377" s="3" t="str">
        <f t="shared" si="30"/>
        <v>A</v>
      </c>
      <c r="W377" t="b">
        <f>VLOOKUP(J377,lists!$B$2:$C$3,2,FALSE)</f>
        <v>1</v>
      </c>
      <c r="X377" t="b">
        <f>VLOOKUP(U377,lists!$B:$C,2,FALSE)</f>
        <v>1</v>
      </c>
      <c r="Y377" t="b">
        <f>IF(AND(H377&gt;=FLAT!$L$1,'Raw - F'!H377&lt;=FLAT!$L$2),TRUE,FALSE)</f>
        <v>1</v>
      </c>
      <c r="Z377" t="b">
        <f>VLOOKUP(V377,lists!$B$7:$C$8,2,FALSE)</f>
        <v>1</v>
      </c>
      <c r="AA377" t="b">
        <f>VLOOKUP(IF(K377="","Open",SUBSTITUTE(K377,"/Nov","")),lists!$B$27:$D$29,2,FALSE)</f>
        <v>1</v>
      </c>
      <c r="AB377" t="b">
        <f>VLOOKUP(I377,lists!B:C,2,FALSE)</f>
        <v>1</v>
      </c>
      <c r="AC377" t="b">
        <f>VLOOKUP(E377,lists!$B$23:$D$25,2,FALSE)</f>
        <v>1</v>
      </c>
      <c r="AD377">
        <f t="shared" si="34"/>
        <v>1</v>
      </c>
      <c r="AP377" s="32">
        <v>44000</v>
      </c>
      <c r="AQ377" s="32" t="s">
        <v>218</v>
      </c>
      <c r="AR377" s="32" t="s">
        <v>48</v>
      </c>
      <c r="AS377" s="32" t="s">
        <v>254</v>
      </c>
      <c r="AT377" s="32" t="s">
        <v>45</v>
      </c>
      <c r="AU377" s="32">
        <v>10</v>
      </c>
      <c r="AV377" s="32">
        <v>1</v>
      </c>
      <c r="AW377" s="32" t="s">
        <v>40</v>
      </c>
      <c r="BA377" s="32" t="s">
        <v>33</v>
      </c>
      <c r="BB377" s="32" t="s">
        <v>34</v>
      </c>
      <c r="BC377" s="32">
        <v>0</v>
      </c>
      <c r="BD377" s="32">
        <v>0</v>
      </c>
      <c r="BG377" s="32" t="s">
        <v>81</v>
      </c>
      <c r="BH377" s="32" t="s">
        <v>34</v>
      </c>
      <c r="BI377" s="32" t="s">
        <v>91</v>
      </c>
    </row>
    <row r="378" spans="1:61" x14ac:dyDescent="0.35">
      <c r="A378" s="4">
        <f t="shared" si="33"/>
        <v>378</v>
      </c>
      <c r="B378" s="4">
        <f t="shared" si="31"/>
        <v>377</v>
      </c>
      <c r="C378" s="12">
        <v>44060</v>
      </c>
      <c r="D378" t="s">
        <v>155</v>
      </c>
      <c r="E378" s="5" t="s">
        <v>29</v>
      </c>
      <c r="F378" t="s">
        <v>654</v>
      </c>
      <c r="G378" t="s">
        <v>333</v>
      </c>
      <c r="H378" s="21">
        <f>VLOOKUP(G378,lists!Z:AA,2,FALSE)</f>
        <v>7</v>
      </c>
      <c r="I378">
        <v>5</v>
      </c>
      <c r="J378" t="s">
        <v>40</v>
      </c>
      <c r="K378" t="s">
        <v>50</v>
      </c>
      <c r="L378" t="s">
        <v>56</v>
      </c>
      <c r="N378" t="s">
        <v>861</v>
      </c>
      <c r="O378" t="s">
        <v>34</v>
      </c>
      <c r="P378" s="36">
        <v>18000</v>
      </c>
      <c r="Q378">
        <v>0</v>
      </c>
      <c r="U378" s="3" t="str">
        <f t="shared" si="32"/>
        <v>2YO</v>
      </c>
      <c r="V378" s="3" t="str">
        <f t="shared" si="30"/>
        <v>A</v>
      </c>
      <c r="W378" t="b">
        <f>VLOOKUP(J378,lists!$B$2:$C$3,2,FALSE)</f>
        <v>1</v>
      </c>
      <c r="X378" t="b">
        <f>VLOOKUP(U378,lists!$B:$C,2,FALSE)</f>
        <v>1</v>
      </c>
      <c r="Y378" t="b">
        <f>IF(AND(H378&gt;=FLAT!$L$1,'Raw - F'!H378&lt;=FLAT!$L$2),TRUE,FALSE)</f>
        <v>1</v>
      </c>
      <c r="Z378" t="b">
        <f>VLOOKUP(V378,lists!$B$7:$C$8,2,FALSE)</f>
        <v>1</v>
      </c>
      <c r="AA378" t="b">
        <f>VLOOKUP(IF(K378="","Open",SUBSTITUTE(K378,"/Nov","")),lists!$B$27:$D$29,2,FALSE)</f>
        <v>1</v>
      </c>
      <c r="AB378" t="b">
        <f>VLOOKUP(I378,lists!B:C,2,FALSE)</f>
        <v>1</v>
      </c>
      <c r="AC378" t="b">
        <f>VLOOKUP(E378,lists!$B$23:$D$25,2,FALSE)</f>
        <v>1</v>
      </c>
      <c r="AD378">
        <f t="shared" si="34"/>
        <v>1</v>
      </c>
      <c r="AP378" s="32">
        <v>44000</v>
      </c>
      <c r="AQ378" s="32" t="s">
        <v>218</v>
      </c>
      <c r="AR378" s="32" t="s">
        <v>48</v>
      </c>
      <c r="AS378" s="32" t="s">
        <v>255</v>
      </c>
      <c r="AT378" s="32" t="s">
        <v>61</v>
      </c>
      <c r="AU378" s="32">
        <v>16</v>
      </c>
      <c r="AV378" s="32">
        <v>1</v>
      </c>
      <c r="AW378" s="32" t="s">
        <v>40</v>
      </c>
      <c r="BA378" s="32" t="s">
        <v>33</v>
      </c>
      <c r="BB378" s="32" t="s">
        <v>34</v>
      </c>
      <c r="BC378" s="32">
        <v>0</v>
      </c>
      <c r="BD378" s="32">
        <v>0</v>
      </c>
      <c r="BG378" s="32" t="s">
        <v>81</v>
      </c>
      <c r="BH378" s="32" t="s">
        <v>34</v>
      </c>
      <c r="BI378" s="32" t="s">
        <v>91</v>
      </c>
    </row>
    <row r="379" spans="1:61" x14ac:dyDescent="0.35">
      <c r="A379" s="4">
        <f t="shared" si="33"/>
        <v>379</v>
      </c>
      <c r="B379" s="4">
        <f t="shared" si="31"/>
        <v>378</v>
      </c>
      <c r="C379" s="12">
        <v>44060</v>
      </c>
      <c r="D379" t="s">
        <v>155</v>
      </c>
      <c r="E379" s="5" t="s">
        <v>29</v>
      </c>
      <c r="F379" t="s">
        <v>655</v>
      </c>
      <c r="G379" t="s">
        <v>328</v>
      </c>
      <c r="H379" s="21">
        <f>VLOOKUP(G379,lists!Z:AA,2,FALSE)</f>
        <v>6</v>
      </c>
      <c r="I379">
        <v>5</v>
      </c>
      <c r="J379" t="s">
        <v>32</v>
      </c>
      <c r="N379" t="s">
        <v>861</v>
      </c>
      <c r="O379" t="s">
        <v>34</v>
      </c>
      <c r="P379"/>
      <c r="Q379" t="s">
        <v>303</v>
      </c>
      <c r="U379" s="3" t="str">
        <f t="shared" si="32"/>
        <v>2YO</v>
      </c>
      <c r="V379" s="3" t="str">
        <f t="shared" si="30"/>
        <v>A</v>
      </c>
      <c r="W379" t="b">
        <f>VLOOKUP(J379,lists!$B$2:$C$3,2,FALSE)</f>
        <v>1</v>
      </c>
      <c r="X379" t="b">
        <f>VLOOKUP(U379,lists!$B:$C,2,FALSE)</f>
        <v>1</v>
      </c>
      <c r="Y379" t="b">
        <f>IF(AND(H379&gt;=FLAT!$L$1,'Raw - F'!H379&lt;=FLAT!$L$2),TRUE,FALSE)</f>
        <v>1</v>
      </c>
      <c r="Z379" t="b">
        <f>VLOOKUP(V379,lists!$B$7:$C$8,2,FALSE)</f>
        <v>1</v>
      </c>
      <c r="AA379" t="b">
        <f>VLOOKUP(IF(K379="","Open",SUBSTITUTE(K379,"/Nov","")),lists!$B$27:$D$29,2,FALSE)</f>
        <v>1</v>
      </c>
      <c r="AB379" t="b">
        <f>VLOOKUP(I379,lists!B:C,2,FALSE)</f>
        <v>1</v>
      </c>
      <c r="AC379" t="b">
        <f>VLOOKUP(E379,lists!$B$23:$D$25,2,FALSE)</f>
        <v>1</v>
      </c>
      <c r="AD379">
        <f t="shared" si="34"/>
        <v>1</v>
      </c>
      <c r="AP379" s="32">
        <v>44000</v>
      </c>
      <c r="AQ379" s="32" t="s">
        <v>218</v>
      </c>
      <c r="AR379" s="32" t="s">
        <v>48</v>
      </c>
      <c r="AS379" s="32" t="s">
        <v>256</v>
      </c>
      <c r="AT379" s="32" t="s">
        <v>36</v>
      </c>
      <c r="AU379" s="32">
        <v>8</v>
      </c>
      <c r="AV379" s="32">
        <v>2</v>
      </c>
      <c r="AW379" s="32" t="s">
        <v>32</v>
      </c>
      <c r="BA379" s="32" t="s">
        <v>43</v>
      </c>
      <c r="BB379" s="32" t="s">
        <v>120</v>
      </c>
      <c r="BC379" s="32">
        <v>0</v>
      </c>
      <c r="BD379" s="32">
        <v>105</v>
      </c>
      <c r="BG379" s="32" t="s">
        <v>43</v>
      </c>
      <c r="BH379" s="32" t="s">
        <v>34</v>
      </c>
      <c r="BI379" s="32" t="s">
        <v>314</v>
      </c>
    </row>
    <row r="380" spans="1:61" x14ac:dyDescent="0.35">
      <c r="A380" s="4">
        <f t="shared" si="33"/>
        <v>380</v>
      </c>
      <c r="B380" s="4">
        <f t="shared" si="31"/>
        <v>379</v>
      </c>
      <c r="C380" s="12">
        <v>44060</v>
      </c>
      <c r="D380" t="s">
        <v>155</v>
      </c>
      <c r="E380" s="5" t="s">
        <v>29</v>
      </c>
      <c r="F380" t="s">
        <v>656</v>
      </c>
      <c r="G380" t="s">
        <v>67</v>
      </c>
      <c r="H380" s="21">
        <f>VLOOKUP(G380,lists!Z:AA,2,FALSE)</f>
        <v>12</v>
      </c>
      <c r="I380">
        <v>5</v>
      </c>
      <c r="J380" t="s">
        <v>40</v>
      </c>
      <c r="K380" t="s">
        <v>50</v>
      </c>
      <c r="N380" t="s">
        <v>862</v>
      </c>
      <c r="O380" t="s">
        <v>34</v>
      </c>
      <c r="P380"/>
      <c r="Q380">
        <v>0</v>
      </c>
      <c r="U380" s="3" t="str">
        <f t="shared" si="32"/>
        <v>Other</v>
      </c>
      <c r="V380" s="3" t="str">
        <f t="shared" si="30"/>
        <v>A</v>
      </c>
      <c r="W380" t="b">
        <f>VLOOKUP(J380,lists!$B$2:$C$3,2,FALSE)</f>
        <v>1</v>
      </c>
      <c r="X380" t="b">
        <f>VLOOKUP(U380,lists!$B:$C,2,FALSE)</f>
        <v>1</v>
      </c>
      <c r="Y380" t="b">
        <f>IF(AND(H380&gt;=FLAT!$L$1,'Raw - F'!H380&lt;=FLAT!$L$2),TRUE,FALSE)</f>
        <v>1</v>
      </c>
      <c r="Z380" t="b">
        <f>VLOOKUP(V380,lists!$B$7:$C$8,2,FALSE)</f>
        <v>1</v>
      </c>
      <c r="AA380" t="b">
        <f>VLOOKUP(IF(K380="","Open",SUBSTITUTE(K380,"/Nov","")),lists!$B$27:$D$29,2,FALSE)</f>
        <v>1</v>
      </c>
      <c r="AB380" t="b">
        <f>VLOOKUP(I380,lists!B:C,2,FALSE)</f>
        <v>1</v>
      </c>
      <c r="AC380" t="b">
        <f>VLOOKUP(E380,lists!$B$23:$D$25,2,FALSE)</f>
        <v>1</v>
      </c>
      <c r="AD380">
        <f t="shared" si="34"/>
        <v>1</v>
      </c>
      <c r="AP380" s="32">
        <v>44000</v>
      </c>
      <c r="AQ380" s="32" t="s">
        <v>218</v>
      </c>
      <c r="AR380" s="32" t="s">
        <v>48</v>
      </c>
      <c r="AS380" s="32" t="s">
        <v>257</v>
      </c>
      <c r="AT380" s="32" t="s">
        <v>36</v>
      </c>
      <c r="AU380" s="32">
        <v>8</v>
      </c>
      <c r="AV380" s="32">
        <v>2</v>
      </c>
      <c r="AW380" s="32" t="s">
        <v>32</v>
      </c>
      <c r="BA380" s="32" t="s">
        <v>43</v>
      </c>
      <c r="BB380" s="32" t="s">
        <v>52</v>
      </c>
      <c r="BC380" s="32">
        <v>0</v>
      </c>
      <c r="BD380" s="32">
        <v>105</v>
      </c>
      <c r="BG380" s="32" t="s">
        <v>43</v>
      </c>
      <c r="BH380" s="32" t="s">
        <v>52</v>
      </c>
      <c r="BI380" s="32" t="s">
        <v>314</v>
      </c>
    </row>
    <row r="381" spans="1:61" x14ac:dyDescent="0.35">
      <c r="A381" s="4">
        <f t="shared" si="33"/>
        <v>381</v>
      </c>
      <c r="B381" s="4">
        <f t="shared" si="31"/>
        <v>380</v>
      </c>
      <c r="C381" s="12">
        <v>44060</v>
      </c>
      <c r="D381" t="s">
        <v>155</v>
      </c>
      <c r="E381" s="5" t="s">
        <v>29</v>
      </c>
      <c r="F381" t="s">
        <v>657</v>
      </c>
      <c r="G381" t="s">
        <v>328</v>
      </c>
      <c r="H381" s="21">
        <f>VLOOKUP(G381,lists!Z:AA,2,FALSE)</f>
        <v>6</v>
      </c>
      <c r="I381">
        <v>6</v>
      </c>
      <c r="J381" t="s">
        <v>32</v>
      </c>
      <c r="N381" t="s">
        <v>862</v>
      </c>
      <c r="O381" t="s">
        <v>34</v>
      </c>
      <c r="P381"/>
      <c r="Q381" t="s">
        <v>297</v>
      </c>
      <c r="U381" s="3" t="str">
        <f t="shared" si="32"/>
        <v>Other</v>
      </c>
      <c r="V381" s="3" t="str">
        <f t="shared" si="30"/>
        <v>A</v>
      </c>
      <c r="W381" t="b">
        <f>VLOOKUP(J381,lists!$B$2:$C$3,2,FALSE)</f>
        <v>1</v>
      </c>
      <c r="X381" t="b">
        <f>VLOOKUP(U381,lists!$B:$C,2,FALSE)</f>
        <v>1</v>
      </c>
      <c r="Y381" t="b">
        <f>IF(AND(H381&gt;=FLAT!$L$1,'Raw - F'!H381&lt;=FLAT!$L$2),TRUE,FALSE)</f>
        <v>1</v>
      </c>
      <c r="Z381" t="b">
        <f>VLOOKUP(V381,lists!$B$7:$C$8,2,FALSE)</f>
        <v>1</v>
      </c>
      <c r="AA381" t="b">
        <f>VLOOKUP(IF(K381="","Open",SUBSTITUTE(K381,"/Nov","")),lists!$B$27:$D$29,2,FALSE)</f>
        <v>1</v>
      </c>
      <c r="AB381" t="b">
        <f>VLOOKUP(I381,lists!B:C,2,FALSE)</f>
        <v>1</v>
      </c>
      <c r="AC381" t="b">
        <f>VLOOKUP(E381,lists!$B$23:$D$25,2,FALSE)</f>
        <v>1</v>
      </c>
      <c r="AD381">
        <f t="shared" si="34"/>
        <v>1</v>
      </c>
      <c r="AP381" s="32">
        <v>44000</v>
      </c>
      <c r="AQ381" s="32" t="s">
        <v>218</v>
      </c>
      <c r="AR381" s="32" t="s">
        <v>48</v>
      </c>
      <c r="AS381" s="32" t="s">
        <v>258</v>
      </c>
      <c r="AT381" s="32" t="s">
        <v>45</v>
      </c>
      <c r="AU381" s="32">
        <v>10</v>
      </c>
      <c r="AV381" s="32">
        <v>2</v>
      </c>
      <c r="AW381" s="32" t="s">
        <v>32</v>
      </c>
      <c r="BA381" s="32" t="s">
        <v>43</v>
      </c>
      <c r="BB381" s="32" t="s">
        <v>34</v>
      </c>
      <c r="BC381" s="32">
        <v>0</v>
      </c>
      <c r="BD381" s="32">
        <v>105</v>
      </c>
      <c r="BG381" s="32" t="s">
        <v>43</v>
      </c>
      <c r="BH381" s="32" t="s">
        <v>34</v>
      </c>
      <c r="BI381" s="32" t="s">
        <v>314</v>
      </c>
    </row>
    <row r="382" spans="1:61" x14ac:dyDescent="0.35">
      <c r="A382" s="4">
        <f t="shared" si="33"/>
        <v>382</v>
      </c>
      <c r="B382" s="4">
        <f t="shared" si="31"/>
        <v>381</v>
      </c>
      <c r="C382" s="12">
        <v>44060</v>
      </c>
      <c r="D382" t="s">
        <v>155</v>
      </c>
      <c r="E382" s="5" t="s">
        <v>29</v>
      </c>
      <c r="F382" t="s">
        <v>658</v>
      </c>
      <c r="G382" t="s">
        <v>333</v>
      </c>
      <c r="H382" s="21">
        <f>VLOOKUP(G382,lists!Z:AA,2,FALSE)</f>
        <v>7</v>
      </c>
      <c r="I382">
        <v>5</v>
      </c>
      <c r="J382" t="s">
        <v>32</v>
      </c>
      <c r="N382" t="s">
        <v>862</v>
      </c>
      <c r="O382" t="s">
        <v>34</v>
      </c>
      <c r="P382"/>
      <c r="Q382" t="s">
        <v>296</v>
      </c>
      <c r="U382" s="3" t="str">
        <f t="shared" si="32"/>
        <v>Other</v>
      </c>
      <c r="V382" s="3" t="str">
        <f t="shared" si="30"/>
        <v>A</v>
      </c>
      <c r="W382" t="b">
        <f>VLOOKUP(J382,lists!$B$2:$C$3,2,FALSE)</f>
        <v>1</v>
      </c>
      <c r="X382" t="b">
        <f>VLOOKUP(U382,lists!$B:$C,2,FALSE)</f>
        <v>1</v>
      </c>
      <c r="Y382" t="b">
        <f>IF(AND(H382&gt;=FLAT!$L$1,'Raw - F'!H382&lt;=FLAT!$L$2),TRUE,FALSE)</f>
        <v>1</v>
      </c>
      <c r="Z382" t="b">
        <f>VLOOKUP(V382,lists!$B$7:$C$8,2,FALSE)</f>
        <v>1</v>
      </c>
      <c r="AA382" t="b">
        <f>VLOOKUP(IF(K382="","Open",SUBSTITUTE(K382,"/Nov","")),lists!$B$27:$D$29,2,FALSE)</f>
        <v>1</v>
      </c>
      <c r="AB382" t="b">
        <f>VLOOKUP(I382,lists!B:C,2,FALSE)</f>
        <v>1</v>
      </c>
      <c r="AC382" t="b">
        <f>VLOOKUP(E382,lists!$B$23:$D$25,2,FALSE)</f>
        <v>1</v>
      </c>
      <c r="AD382">
        <f t="shared" si="34"/>
        <v>1</v>
      </c>
      <c r="AP382" s="32">
        <v>44000</v>
      </c>
      <c r="AQ382" s="32" t="s">
        <v>55</v>
      </c>
      <c r="AR382" s="32" t="s">
        <v>54</v>
      </c>
      <c r="AS382" s="32" t="s">
        <v>30</v>
      </c>
      <c r="AT382" s="32" t="s">
        <v>51</v>
      </c>
      <c r="AU382" s="32">
        <v>7</v>
      </c>
      <c r="AV382" s="32">
        <v>4</v>
      </c>
      <c r="AW382" s="32" t="s">
        <v>32</v>
      </c>
      <c r="BA382" s="32" t="s">
        <v>33</v>
      </c>
      <c r="BB382" s="32" t="s">
        <v>34</v>
      </c>
      <c r="BC382" s="32">
        <v>66</v>
      </c>
      <c r="BD382" s="32">
        <v>85</v>
      </c>
      <c r="BG382" s="32" t="s">
        <v>81</v>
      </c>
      <c r="BH382" s="32" t="s">
        <v>34</v>
      </c>
      <c r="BI382" s="32" t="s">
        <v>293</v>
      </c>
    </row>
    <row r="383" spans="1:61" x14ac:dyDescent="0.35">
      <c r="A383" s="4">
        <f t="shared" si="33"/>
        <v>383</v>
      </c>
      <c r="B383" s="4">
        <f t="shared" si="31"/>
        <v>382</v>
      </c>
      <c r="C383" s="12">
        <v>44060</v>
      </c>
      <c r="D383" t="s">
        <v>155</v>
      </c>
      <c r="E383" s="5" t="s">
        <v>29</v>
      </c>
      <c r="F383" t="s">
        <v>659</v>
      </c>
      <c r="G383" t="s">
        <v>67</v>
      </c>
      <c r="H383" s="21">
        <f>VLOOKUP(G383,lists!Z:AA,2,FALSE)</f>
        <v>12</v>
      </c>
      <c r="I383">
        <v>5</v>
      </c>
      <c r="J383" t="s">
        <v>32</v>
      </c>
      <c r="M383" t="s">
        <v>378</v>
      </c>
      <c r="N383" t="s">
        <v>864</v>
      </c>
      <c r="O383" t="s">
        <v>34</v>
      </c>
      <c r="P383"/>
      <c r="Q383" t="s">
        <v>303</v>
      </c>
      <c r="U383" s="3" t="str">
        <f t="shared" si="32"/>
        <v>Other</v>
      </c>
      <c r="V383" s="3" t="str">
        <f t="shared" si="30"/>
        <v>A</v>
      </c>
      <c r="W383" t="b">
        <f>VLOOKUP(J383,lists!$B$2:$C$3,2,FALSE)</f>
        <v>1</v>
      </c>
      <c r="X383" t="b">
        <f>VLOOKUP(U383,lists!$B:$C,2,FALSE)</f>
        <v>1</v>
      </c>
      <c r="Y383" t="b">
        <f>IF(AND(H383&gt;=FLAT!$L$1,'Raw - F'!H383&lt;=FLAT!$L$2),TRUE,FALSE)</f>
        <v>1</v>
      </c>
      <c r="Z383" t="b">
        <f>VLOOKUP(V383,lists!$B$7:$C$8,2,FALSE)</f>
        <v>1</v>
      </c>
      <c r="AA383" t="b">
        <f>VLOOKUP(IF(K383="","Open",SUBSTITUTE(K383,"/Nov","")),lists!$B$27:$D$29,2,FALSE)</f>
        <v>1</v>
      </c>
      <c r="AB383" t="b">
        <f>VLOOKUP(I383,lists!B:C,2,FALSE)</f>
        <v>1</v>
      </c>
      <c r="AC383" t="b">
        <f>VLOOKUP(E383,lists!$B$23:$D$25,2,FALSE)</f>
        <v>1</v>
      </c>
      <c r="AD383">
        <f t="shared" si="34"/>
        <v>1</v>
      </c>
      <c r="AP383" s="32">
        <v>44000</v>
      </c>
      <c r="AQ383" s="32" t="s">
        <v>55</v>
      </c>
      <c r="AR383" s="32" t="s">
        <v>54</v>
      </c>
      <c r="AS383" s="32" t="s">
        <v>30</v>
      </c>
      <c r="AT383" s="32" t="s">
        <v>31</v>
      </c>
      <c r="AU383" s="32">
        <v>12</v>
      </c>
      <c r="AV383" s="32">
        <v>4</v>
      </c>
      <c r="AW383" s="32" t="s">
        <v>32</v>
      </c>
      <c r="BA383" s="32" t="s">
        <v>33</v>
      </c>
      <c r="BB383" s="32" t="s">
        <v>34</v>
      </c>
      <c r="BC383" s="32">
        <v>66</v>
      </c>
      <c r="BD383" s="32">
        <v>85</v>
      </c>
      <c r="BG383" s="32" t="s">
        <v>81</v>
      </c>
      <c r="BH383" s="32" t="s">
        <v>34</v>
      </c>
      <c r="BI383" s="32" t="s">
        <v>293</v>
      </c>
    </row>
    <row r="384" spans="1:61" x14ac:dyDescent="0.35">
      <c r="A384" s="4">
        <f t="shared" si="33"/>
        <v>384</v>
      </c>
      <c r="B384" s="4">
        <f t="shared" si="31"/>
        <v>383</v>
      </c>
      <c r="C384" s="12">
        <v>44060</v>
      </c>
      <c r="D384" t="s">
        <v>155</v>
      </c>
      <c r="E384" s="5" t="s">
        <v>29</v>
      </c>
      <c r="F384" t="s">
        <v>347</v>
      </c>
      <c r="G384" t="s">
        <v>327</v>
      </c>
      <c r="H384" s="21">
        <f>VLOOKUP(G384,lists!Z:AA,2,FALSE)</f>
        <v>5</v>
      </c>
      <c r="I384">
        <v>6</v>
      </c>
      <c r="J384" t="s">
        <v>32</v>
      </c>
      <c r="N384" t="s">
        <v>862</v>
      </c>
      <c r="O384" t="s">
        <v>34</v>
      </c>
      <c r="P384"/>
      <c r="Q384" t="s">
        <v>321</v>
      </c>
      <c r="U384" s="3" t="str">
        <f t="shared" si="32"/>
        <v>Other</v>
      </c>
      <c r="V384" s="3" t="str">
        <f t="shared" si="30"/>
        <v>A</v>
      </c>
      <c r="W384" t="b">
        <f>VLOOKUP(J384,lists!$B$2:$C$3,2,FALSE)</f>
        <v>1</v>
      </c>
      <c r="X384" t="b">
        <f>VLOOKUP(U384,lists!$B:$C,2,FALSE)</f>
        <v>1</v>
      </c>
      <c r="Y384" t="b">
        <f>IF(AND(H384&gt;=FLAT!$L$1,'Raw - F'!H384&lt;=FLAT!$L$2),TRUE,FALSE)</f>
        <v>1</v>
      </c>
      <c r="Z384" t="b">
        <f>VLOOKUP(V384,lists!$B$7:$C$8,2,FALSE)</f>
        <v>1</v>
      </c>
      <c r="AA384" t="b">
        <f>VLOOKUP(IF(K384="","Open",SUBSTITUTE(K384,"/Nov","")),lists!$B$27:$D$29,2,FALSE)</f>
        <v>1</v>
      </c>
      <c r="AB384" t="b">
        <f>VLOOKUP(I384,lists!B:C,2,FALSE)</f>
        <v>1</v>
      </c>
      <c r="AC384" t="b">
        <f>VLOOKUP(E384,lists!$B$23:$D$25,2,FALSE)</f>
        <v>1</v>
      </c>
      <c r="AD384">
        <f t="shared" si="34"/>
        <v>1</v>
      </c>
      <c r="AP384" s="32">
        <v>44000</v>
      </c>
      <c r="AQ384" s="32" t="s">
        <v>55</v>
      </c>
      <c r="AR384" s="32" t="s">
        <v>54</v>
      </c>
      <c r="AS384" s="32" t="s">
        <v>30</v>
      </c>
      <c r="AT384" s="32" t="s">
        <v>37</v>
      </c>
      <c r="AU384" s="32">
        <v>6</v>
      </c>
      <c r="AV384" s="32">
        <v>5</v>
      </c>
      <c r="AW384" s="32" t="s">
        <v>32</v>
      </c>
      <c r="BA384" s="32" t="s">
        <v>43</v>
      </c>
      <c r="BB384" s="32" t="s">
        <v>34</v>
      </c>
      <c r="BC384" s="32">
        <v>56</v>
      </c>
      <c r="BD384" s="32">
        <v>75</v>
      </c>
      <c r="BG384" s="32" t="s">
        <v>43</v>
      </c>
      <c r="BH384" s="32" t="s">
        <v>34</v>
      </c>
      <c r="BI384" s="32" t="s">
        <v>296</v>
      </c>
    </row>
    <row r="385" spans="1:61" x14ac:dyDescent="0.35">
      <c r="A385" s="4">
        <f t="shared" si="33"/>
        <v>385</v>
      </c>
      <c r="B385" s="4">
        <f t="shared" si="31"/>
        <v>384</v>
      </c>
      <c r="C385" s="12">
        <v>44060</v>
      </c>
      <c r="D385" t="s">
        <v>155</v>
      </c>
      <c r="E385" s="5" t="s">
        <v>29</v>
      </c>
      <c r="F385" t="s">
        <v>440</v>
      </c>
      <c r="G385" t="s">
        <v>327</v>
      </c>
      <c r="H385" s="21">
        <f>VLOOKUP(G385,lists!Z:AA,2,FALSE)</f>
        <v>5</v>
      </c>
      <c r="I385">
        <v>5</v>
      </c>
      <c r="J385" t="s">
        <v>40</v>
      </c>
      <c r="K385" t="s">
        <v>50</v>
      </c>
      <c r="N385" t="s">
        <v>862</v>
      </c>
      <c r="O385" t="s">
        <v>34</v>
      </c>
      <c r="P385"/>
      <c r="Q385">
        <v>0</v>
      </c>
      <c r="U385" s="3" t="str">
        <f t="shared" si="32"/>
        <v>Other</v>
      </c>
      <c r="V385" s="3" t="str">
        <f t="shared" ref="V385:V448" si="35">IF(O385="F",O385,"A")</f>
        <v>A</v>
      </c>
      <c r="W385" t="b">
        <f>VLOOKUP(J385,lists!$B$2:$C$3,2,FALSE)</f>
        <v>1</v>
      </c>
      <c r="X385" t="b">
        <f>VLOOKUP(U385,lists!$B:$C,2,FALSE)</f>
        <v>1</v>
      </c>
      <c r="Y385" t="b">
        <f>IF(AND(H385&gt;=FLAT!$L$1,'Raw - F'!H385&lt;=FLAT!$L$2),TRUE,FALSE)</f>
        <v>1</v>
      </c>
      <c r="Z385" t="b">
        <f>VLOOKUP(V385,lists!$B$7:$C$8,2,FALSE)</f>
        <v>1</v>
      </c>
      <c r="AA385" t="b">
        <f>VLOOKUP(IF(K385="","Open",SUBSTITUTE(K385,"/Nov","")),lists!$B$27:$D$29,2,FALSE)</f>
        <v>1</v>
      </c>
      <c r="AB385" t="b">
        <f>VLOOKUP(I385,lists!B:C,2,FALSE)</f>
        <v>1</v>
      </c>
      <c r="AC385" t="b">
        <f>VLOOKUP(E385,lists!$B$23:$D$25,2,FALSE)</f>
        <v>1</v>
      </c>
      <c r="AD385">
        <f t="shared" si="34"/>
        <v>1</v>
      </c>
      <c r="AP385" s="32">
        <v>44000</v>
      </c>
      <c r="AQ385" s="32" t="s">
        <v>55</v>
      </c>
      <c r="AR385" s="32" t="s">
        <v>54</v>
      </c>
      <c r="AS385" s="32" t="s">
        <v>225</v>
      </c>
      <c r="AT385" s="32" t="s">
        <v>51</v>
      </c>
      <c r="AU385" s="32">
        <v>7</v>
      </c>
      <c r="AV385" s="32">
        <v>5</v>
      </c>
      <c r="AW385" s="32" t="s">
        <v>40</v>
      </c>
      <c r="AX385" s="32" t="s">
        <v>50</v>
      </c>
      <c r="BA385" s="32" t="s">
        <v>42</v>
      </c>
      <c r="BB385" s="32" t="s">
        <v>34</v>
      </c>
      <c r="BC385" s="32">
        <v>0</v>
      </c>
      <c r="BD385" s="32">
        <v>0</v>
      </c>
      <c r="BG385" s="32" t="s">
        <v>42</v>
      </c>
      <c r="BH385" s="32" t="s">
        <v>34</v>
      </c>
      <c r="BI385" s="32" t="s">
        <v>91</v>
      </c>
    </row>
    <row r="386" spans="1:61" x14ac:dyDescent="0.35">
      <c r="A386" s="4">
        <f t="shared" si="33"/>
        <v>386</v>
      </c>
      <c r="B386" s="4">
        <f t="shared" ref="B386:B416" si="36">IF(AND(A385&lt;1,AD386=1),1,IF(AD386=1,A385,""))</f>
        <v>385</v>
      </c>
      <c r="C386" s="12">
        <v>44060</v>
      </c>
      <c r="D386" t="s">
        <v>200</v>
      </c>
      <c r="E386" s="5" t="s">
        <v>48</v>
      </c>
      <c r="F386" t="s">
        <v>660</v>
      </c>
      <c r="G386" t="s">
        <v>330</v>
      </c>
      <c r="H386" s="21">
        <f>VLOOKUP(G386,lists!Z:AA,2,FALSE)</f>
        <v>10</v>
      </c>
      <c r="I386">
        <v>5</v>
      </c>
      <c r="J386" t="s">
        <v>40</v>
      </c>
      <c r="K386" t="s">
        <v>50</v>
      </c>
      <c r="N386" t="s">
        <v>866</v>
      </c>
      <c r="O386" t="s">
        <v>52</v>
      </c>
      <c r="P386"/>
      <c r="Q386">
        <v>0</v>
      </c>
      <c r="U386" s="3" t="str">
        <f t="shared" si="32"/>
        <v>Other</v>
      </c>
      <c r="V386" s="3" t="str">
        <f t="shared" si="35"/>
        <v>F</v>
      </c>
      <c r="W386" t="b">
        <f>VLOOKUP(J386,lists!$B$2:$C$3,2,FALSE)</f>
        <v>1</v>
      </c>
      <c r="X386" t="b">
        <f>VLOOKUP(U386,lists!$B:$C,2,FALSE)</f>
        <v>1</v>
      </c>
      <c r="Y386" t="b">
        <f>IF(AND(H386&gt;=FLAT!$L$1,'Raw - F'!H386&lt;=FLAT!$L$2),TRUE,FALSE)</f>
        <v>1</v>
      </c>
      <c r="Z386" t="b">
        <f>VLOOKUP(V386,lists!$B$7:$C$8,2,FALSE)</f>
        <v>1</v>
      </c>
      <c r="AA386" t="b">
        <f>VLOOKUP(IF(K386="","Open",SUBSTITUTE(K386,"/Nov","")),lists!$B$27:$D$29,2,FALSE)</f>
        <v>1</v>
      </c>
      <c r="AB386" t="b">
        <f>VLOOKUP(I386,lists!B:C,2,FALSE)</f>
        <v>1</v>
      </c>
      <c r="AC386" t="b">
        <f>VLOOKUP(E386,lists!$B$23:$D$25,2,FALSE)</f>
        <v>1</v>
      </c>
      <c r="AD386">
        <f t="shared" si="34"/>
        <v>1</v>
      </c>
      <c r="AP386" s="32">
        <v>44000</v>
      </c>
      <c r="AQ386" s="32" t="s">
        <v>55</v>
      </c>
      <c r="AR386" s="32" t="s">
        <v>54</v>
      </c>
      <c r="AS386" s="32" t="s">
        <v>225</v>
      </c>
      <c r="AT386" s="32" t="s">
        <v>36</v>
      </c>
      <c r="AU386" s="32">
        <v>8</v>
      </c>
      <c r="AV386" s="32">
        <v>5</v>
      </c>
      <c r="AW386" s="32" t="s">
        <v>40</v>
      </c>
      <c r="AX386" s="32" t="s">
        <v>50</v>
      </c>
      <c r="BA386" s="32" t="s">
        <v>43</v>
      </c>
      <c r="BB386" s="32" t="s">
        <v>52</v>
      </c>
      <c r="BC386" s="32">
        <v>0</v>
      </c>
      <c r="BD386" s="32">
        <v>0</v>
      </c>
      <c r="BG386" s="32" t="s">
        <v>43</v>
      </c>
      <c r="BH386" s="32" t="s">
        <v>52</v>
      </c>
      <c r="BI386" s="32" t="s">
        <v>91</v>
      </c>
    </row>
    <row r="387" spans="1:61" x14ac:dyDescent="0.35">
      <c r="A387" s="4">
        <f t="shared" si="33"/>
        <v>387</v>
      </c>
      <c r="B387" s="4">
        <f t="shared" si="36"/>
        <v>386</v>
      </c>
      <c r="C387" s="12">
        <v>44060</v>
      </c>
      <c r="D387" t="s">
        <v>200</v>
      </c>
      <c r="E387" s="5" t="s">
        <v>48</v>
      </c>
      <c r="F387" t="s">
        <v>579</v>
      </c>
      <c r="G387" t="s">
        <v>67</v>
      </c>
      <c r="H387" s="21">
        <f>VLOOKUP(G387,lists!Z:AA,2,FALSE)</f>
        <v>12</v>
      </c>
      <c r="I387">
        <v>4</v>
      </c>
      <c r="J387" t="s">
        <v>32</v>
      </c>
      <c r="N387" t="s">
        <v>862</v>
      </c>
      <c r="O387" t="s">
        <v>52</v>
      </c>
      <c r="P387"/>
      <c r="Q387" t="s">
        <v>293</v>
      </c>
      <c r="U387" s="3" t="str">
        <f t="shared" ref="U387:U450" si="37">IF(OR(N387="2yO",N387="3yO"),N387,"Other")</f>
        <v>Other</v>
      </c>
      <c r="V387" s="3" t="str">
        <f t="shared" si="35"/>
        <v>F</v>
      </c>
      <c r="W387" t="b">
        <f>VLOOKUP(J387,lists!$B$2:$C$3,2,FALSE)</f>
        <v>1</v>
      </c>
      <c r="X387" t="b">
        <f>VLOOKUP(U387,lists!$B:$C,2,FALSE)</f>
        <v>1</v>
      </c>
      <c r="Y387" t="b">
        <f>IF(AND(H387&gt;=FLAT!$L$1,'Raw - F'!H387&lt;=FLAT!$L$2),TRUE,FALSE)</f>
        <v>1</v>
      </c>
      <c r="Z387" t="b">
        <f>VLOOKUP(V387,lists!$B$7:$C$8,2,FALSE)</f>
        <v>1</v>
      </c>
      <c r="AA387" t="b">
        <f>VLOOKUP(IF(K387="","Open",SUBSTITUTE(K387,"/Nov","")),lists!$B$27:$D$29,2,FALSE)</f>
        <v>1</v>
      </c>
      <c r="AB387" t="b">
        <f>VLOOKUP(I387,lists!B:C,2,FALSE)</f>
        <v>1</v>
      </c>
      <c r="AC387" t="b">
        <f>VLOOKUP(E387,lists!$B$23:$D$25,2,FALSE)</f>
        <v>1</v>
      </c>
      <c r="AD387">
        <f t="shared" si="34"/>
        <v>1</v>
      </c>
      <c r="AP387" s="32">
        <v>44000</v>
      </c>
      <c r="AQ387" s="32" t="s">
        <v>55</v>
      </c>
      <c r="AR387" s="32" t="s">
        <v>54</v>
      </c>
      <c r="AS387" s="32" t="s">
        <v>30</v>
      </c>
      <c r="AT387" s="32" t="s">
        <v>45</v>
      </c>
      <c r="AU387" s="32">
        <v>10</v>
      </c>
      <c r="AV387" s="32">
        <v>5</v>
      </c>
      <c r="AW387" s="32" t="s">
        <v>32</v>
      </c>
      <c r="BA387" s="32" t="s">
        <v>33</v>
      </c>
      <c r="BB387" s="32" t="s">
        <v>34</v>
      </c>
      <c r="BC387" s="32">
        <v>53</v>
      </c>
      <c r="BD387" s="32">
        <v>72</v>
      </c>
      <c r="BG387" s="32" t="s">
        <v>81</v>
      </c>
      <c r="BH387" s="32" t="s">
        <v>34</v>
      </c>
      <c r="BI387" s="32" t="s">
        <v>298</v>
      </c>
    </row>
    <row r="388" spans="1:61" x14ac:dyDescent="0.35">
      <c r="A388" s="4">
        <f t="shared" si="33"/>
        <v>388</v>
      </c>
      <c r="B388" s="4">
        <f t="shared" si="36"/>
        <v>387</v>
      </c>
      <c r="C388" s="12">
        <v>44060</v>
      </c>
      <c r="D388" t="s">
        <v>200</v>
      </c>
      <c r="E388" s="5" t="s">
        <v>48</v>
      </c>
      <c r="F388" t="s">
        <v>661</v>
      </c>
      <c r="G388" t="s">
        <v>328</v>
      </c>
      <c r="H388" s="21">
        <f>VLOOKUP(G388,lists!Z:AA,2,FALSE)</f>
        <v>6</v>
      </c>
      <c r="I388">
        <v>5</v>
      </c>
      <c r="J388" t="s">
        <v>32</v>
      </c>
      <c r="N388" t="s">
        <v>863</v>
      </c>
      <c r="O388" t="s">
        <v>34</v>
      </c>
      <c r="P388"/>
      <c r="Q388" t="s">
        <v>296</v>
      </c>
      <c r="U388" s="3" t="str">
        <f t="shared" si="37"/>
        <v>3YO</v>
      </c>
      <c r="V388" s="3" t="str">
        <f t="shared" si="35"/>
        <v>A</v>
      </c>
      <c r="W388" t="b">
        <f>VLOOKUP(J388,lists!$B$2:$C$3,2,FALSE)</f>
        <v>1</v>
      </c>
      <c r="X388" t="b">
        <f>VLOOKUP(U388,lists!$B:$C,2,FALSE)</f>
        <v>1</v>
      </c>
      <c r="Y388" t="b">
        <f>IF(AND(H388&gt;=FLAT!$L$1,'Raw - F'!H388&lt;=FLAT!$L$2),TRUE,FALSE)</f>
        <v>1</v>
      </c>
      <c r="Z388" t="b">
        <f>VLOOKUP(V388,lists!$B$7:$C$8,2,FALSE)</f>
        <v>1</v>
      </c>
      <c r="AA388" t="b">
        <f>VLOOKUP(IF(K388="","Open",SUBSTITUTE(K388,"/Nov","")),lists!$B$27:$D$29,2,FALSE)</f>
        <v>1</v>
      </c>
      <c r="AB388" t="b">
        <f>VLOOKUP(I388,lists!B:C,2,FALSE)</f>
        <v>1</v>
      </c>
      <c r="AC388" t="b">
        <f>VLOOKUP(E388,lists!$B$23:$D$25,2,FALSE)</f>
        <v>1</v>
      </c>
      <c r="AD388">
        <f t="shared" si="34"/>
        <v>1</v>
      </c>
      <c r="AP388" s="32">
        <v>44000</v>
      </c>
      <c r="AQ388" s="32" t="s">
        <v>55</v>
      </c>
      <c r="AR388" s="32" t="s">
        <v>54</v>
      </c>
      <c r="AS388" s="32" t="s">
        <v>49</v>
      </c>
      <c r="AT388" s="32" t="s">
        <v>31</v>
      </c>
      <c r="AU388" s="32">
        <v>12</v>
      </c>
      <c r="AV388" s="32">
        <v>5</v>
      </c>
      <c r="AW388" s="32" t="s">
        <v>40</v>
      </c>
      <c r="AX388" s="32" t="s">
        <v>50</v>
      </c>
      <c r="BA388" s="32" t="s">
        <v>43</v>
      </c>
      <c r="BB388" s="32" t="s">
        <v>34</v>
      </c>
      <c r="BC388" s="32">
        <v>0</v>
      </c>
      <c r="BD388" s="32">
        <v>0</v>
      </c>
      <c r="BG388" s="32" t="s">
        <v>43</v>
      </c>
      <c r="BH388" s="32" t="s">
        <v>34</v>
      </c>
      <c r="BI388" s="32" t="s">
        <v>91</v>
      </c>
    </row>
    <row r="389" spans="1:61" x14ac:dyDescent="0.35">
      <c r="A389" s="4">
        <f t="shared" si="33"/>
        <v>389</v>
      </c>
      <c r="B389" s="4">
        <f t="shared" si="36"/>
        <v>388</v>
      </c>
      <c r="C389" s="12">
        <v>44060</v>
      </c>
      <c r="D389" t="s">
        <v>200</v>
      </c>
      <c r="E389" s="5" t="s">
        <v>48</v>
      </c>
      <c r="F389" t="s">
        <v>662</v>
      </c>
      <c r="G389" t="s">
        <v>327</v>
      </c>
      <c r="H389" s="21">
        <f>VLOOKUP(G389,lists!Z:AA,2,FALSE)</f>
        <v>5</v>
      </c>
      <c r="I389">
        <v>4</v>
      </c>
      <c r="J389" t="s">
        <v>32</v>
      </c>
      <c r="N389" t="s">
        <v>862</v>
      </c>
      <c r="O389" t="s">
        <v>34</v>
      </c>
      <c r="P389"/>
      <c r="Q389" t="s">
        <v>308</v>
      </c>
      <c r="U389" s="3" t="str">
        <f t="shared" si="37"/>
        <v>Other</v>
      </c>
      <c r="V389" s="3" t="str">
        <f t="shared" si="35"/>
        <v>A</v>
      </c>
      <c r="W389" t="b">
        <f>VLOOKUP(J389,lists!$B$2:$C$3,2,FALSE)</f>
        <v>1</v>
      </c>
      <c r="X389" t="b">
        <f>VLOOKUP(U389,lists!$B:$C,2,FALSE)</f>
        <v>1</v>
      </c>
      <c r="Y389" t="b">
        <f>IF(AND(H389&gt;=FLAT!$L$1,'Raw - F'!H389&lt;=FLAT!$L$2),TRUE,FALSE)</f>
        <v>1</v>
      </c>
      <c r="Z389" t="b">
        <f>VLOOKUP(V389,lists!$B$7:$C$8,2,FALSE)</f>
        <v>1</v>
      </c>
      <c r="AA389" t="b">
        <f>VLOOKUP(IF(K389="","Open",SUBSTITUTE(K389,"/Nov","")),lists!$B$27:$D$29,2,FALSE)</f>
        <v>1</v>
      </c>
      <c r="AB389" t="b">
        <f>VLOOKUP(I389,lists!B:C,2,FALSE)</f>
        <v>1</v>
      </c>
      <c r="AC389" t="b">
        <f>VLOOKUP(E389,lists!$B$23:$D$25,2,FALSE)</f>
        <v>1</v>
      </c>
      <c r="AD389">
        <f t="shared" si="34"/>
        <v>1</v>
      </c>
      <c r="AP389" s="32">
        <v>44000</v>
      </c>
      <c r="AQ389" s="32" t="s">
        <v>55</v>
      </c>
      <c r="AR389" s="32" t="s">
        <v>54</v>
      </c>
      <c r="AS389" s="32" t="s">
        <v>30</v>
      </c>
      <c r="AT389" s="32" t="s">
        <v>31</v>
      </c>
      <c r="AU389" s="32">
        <v>12</v>
      </c>
      <c r="AV389" s="32">
        <v>5</v>
      </c>
      <c r="AW389" s="32" t="s">
        <v>32</v>
      </c>
      <c r="BA389" s="32" t="s">
        <v>43</v>
      </c>
      <c r="BB389" s="32" t="s">
        <v>34</v>
      </c>
      <c r="BC389" s="32">
        <v>51</v>
      </c>
      <c r="BD389" s="32">
        <v>70</v>
      </c>
      <c r="BG389" s="32" t="s">
        <v>43</v>
      </c>
      <c r="BH389" s="32" t="s">
        <v>34</v>
      </c>
      <c r="BI389" s="32" t="s">
        <v>303</v>
      </c>
    </row>
    <row r="390" spans="1:61" x14ac:dyDescent="0.35">
      <c r="A390" s="4">
        <f t="shared" si="33"/>
        <v>390</v>
      </c>
      <c r="B390" s="4">
        <f t="shared" si="36"/>
        <v>389</v>
      </c>
      <c r="C390" s="12">
        <v>44060</v>
      </c>
      <c r="D390" t="s">
        <v>200</v>
      </c>
      <c r="E390" s="5" t="s">
        <v>48</v>
      </c>
      <c r="F390" t="s">
        <v>539</v>
      </c>
      <c r="G390" t="s">
        <v>330</v>
      </c>
      <c r="H390" s="21">
        <f>VLOOKUP(G390,lists!Z:AA,2,FALSE)</f>
        <v>10</v>
      </c>
      <c r="I390">
        <v>4</v>
      </c>
      <c r="J390" t="s">
        <v>32</v>
      </c>
      <c r="N390" t="s">
        <v>864</v>
      </c>
      <c r="O390" t="s">
        <v>34</v>
      </c>
      <c r="P390"/>
      <c r="Q390" t="s">
        <v>308</v>
      </c>
      <c r="U390" s="3" t="str">
        <f t="shared" si="37"/>
        <v>Other</v>
      </c>
      <c r="V390" s="3" t="str">
        <f t="shared" si="35"/>
        <v>A</v>
      </c>
      <c r="W390" t="b">
        <f>VLOOKUP(J390,lists!$B$2:$C$3,2,FALSE)</f>
        <v>1</v>
      </c>
      <c r="X390" t="b">
        <f>VLOOKUP(U390,lists!$B:$C,2,FALSE)</f>
        <v>1</v>
      </c>
      <c r="Y390" t="b">
        <f>IF(AND(H390&gt;=FLAT!$L$1,'Raw - F'!H390&lt;=FLAT!$L$2),TRUE,FALSE)</f>
        <v>1</v>
      </c>
      <c r="Z390" t="b">
        <f>VLOOKUP(V390,lists!$B$7:$C$8,2,FALSE)</f>
        <v>1</v>
      </c>
      <c r="AA390" t="b">
        <f>VLOOKUP(IF(K390="","Open",SUBSTITUTE(K390,"/Nov","")),lists!$B$27:$D$29,2,FALSE)</f>
        <v>1</v>
      </c>
      <c r="AB390" t="b">
        <f>VLOOKUP(I390,lists!B:C,2,FALSE)</f>
        <v>1</v>
      </c>
      <c r="AC390" t="b">
        <f>VLOOKUP(E390,lists!$B$23:$D$25,2,FALSE)</f>
        <v>1</v>
      </c>
      <c r="AD390">
        <f t="shared" si="34"/>
        <v>1</v>
      </c>
      <c r="AP390" s="32">
        <v>44000</v>
      </c>
      <c r="AQ390" s="32" t="s">
        <v>221</v>
      </c>
      <c r="AR390" s="32" t="s">
        <v>29</v>
      </c>
      <c r="AS390" s="32" t="s">
        <v>30</v>
      </c>
      <c r="AT390" s="32" t="s">
        <v>45</v>
      </c>
      <c r="AU390" s="32">
        <v>10</v>
      </c>
      <c r="AV390" s="32">
        <v>3</v>
      </c>
      <c r="AW390" s="32" t="s">
        <v>32</v>
      </c>
      <c r="BA390" s="32" t="s">
        <v>46</v>
      </c>
      <c r="BB390" s="32" t="s">
        <v>52</v>
      </c>
      <c r="BC390" s="32">
        <v>71</v>
      </c>
      <c r="BD390" s="32">
        <v>90</v>
      </c>
      <c r="BG390" s="32" t="s">
        <v>81</v>
      </c>
      <c r="BH390" s="32" t="s">
        <v>52</v>
      </c>
      <c r="BI390" s="32" t="s">
        <v>304</v>
      </c>
    </row>
    <row r="391" spans="1:61" x14ac:dyDescent="0.35">
      <c r="A391" s="4">
        <f t="shared" si="33"/>
        <v>391</v>
      </c>
      <c r="B391" s="4">
        <f t="shared" si="36"/>
        <v>390</v>
      </c>
      <c r="C391" s="12">
        <v>44060</v>
      </c>
      <c r="D391" t="s">
        <v>200</v>
      </c>
      <c r="E391" s="5" t="s">
        <v>48</v>
      </c>
      <c r="F391" t="s">
        <v>356</v>
      </c>
      <c r="G391" t="s">
        <v>328</v>
      </c>
      <c r="H391" s="21">
        <f>VLOOKUP(G391,lists!Z:AA,2,FALSE)</f>
        <v>6</v>
      </c>
      <c r="I391">
        <v>5</v>
      </c>
      <c r="J391" t="s">
        <v>40</v>
      </c>
      <c r="K391" t="s">
        <v>41</v>
      </c>
      <c r="N391" t="s">
        <v>861</v>
      </c>
      <c r="O391" t="s">
        <v>34</v>
      </c>
      <c r="P391"/>
      <c r="Q391">
        <v>0</v>
      </c>
      <c r="U391" s="3" t="str">
        <f t="shared" si="37"/>
        <v>2YO</v>
      </c>
      <c r="V391" s="3" t="str">
        <f t="shared" si="35"/>
        <v>A</v>
      </c>
      <c r="W391" t="b">
        <f>VLOOKUP(J391,lists!$B$2:$C$3,2,FALSE)</f>
        <v>1</v>
      </c>
      <c r="X391" t="b">
        <f>VLOOKUP(U391,lists!$B:$C,2,FALSE)</f>
        <v>1</v>
      </c>
      <c r="Y391" t="b">
        <f>IF(AND(H391&gt;=FLAT!$L$1,'Raw - F'!H391&lt;=FLAT!$L$2),TRUE,FALSE)</f>
        <v>1</v>
      </c>
      <c r="Z391" t="b">
        <f>VLOOKUP(V391,lists!$B$7:$C$8,2,FALSE)</f>
        <v>1</v>
      </c>
      <c r="AA391" t="b">
        <f>VLOOKUP(IF(K391="","Open",SUBSTITUTE(K391,"/Nov","")),lists!$B$27:$D$29,2,FALSE)</f>
        <v>1</v>
      </c>
      <c r="AB391" t="b">
        <f>VLOOKUP(I391,lists!B:C,2,FALSE)</f>
        <v>1</v>
      </c>
      <c r="AC391" t="b">
        <f>VLOOKUP(E391,lists!$B$23:$D$25,2,FALSE)</f>
        <v>1</v>
      </c>
      <c r="AD391">
        <f t="shared" si="34"/>
        <v>1</v>
      </c>
      <c r="AP391" s="32">
        <v>44000</v>
      </c>
      <c r="AQ391" s="32" t="s">
        <v>221</v>
      </c>
      <c r="AR391" s="32" t="s">
        <v>29</v>
      </c>
      <c r="AS391" s="32" t="s">
        <v>30</v>
      </c>
      <c r="AT391" s="32" t="s">
        <v>45</v>
      </c>
      <c r="AU391" s="32">
        <v>10</v>
      </c>
      <c r="AV391" s="32">
        <v>4</v>
      </c>
      <c r="AW391" s="32" t="s">
        <v>32</v>
      </c>
      <c r="BA391" s="32" t="s">
        <v>43</v>
      </c>
      <c r="BB391" s="32" t="s">
        <v>34</v>
      </c>
      <c r="BC391" s="32">
        <v>61</v>
      </c>
      <c r="BD391" s="32">
        <v>80</v>
      </c>
      <c r="BG391" s="32" t="s">
        <v>43</v>
      </c>
      <c r="BH391" s="32" t="s">
        <v>34</v>
      </c>
      <c r="BI391" s="32" t="s">
        <v>308</v>
      </c>
    </row>
    <row r="392" spans="1:61" x14ac:dyDescent="0.35">
      <c r="A392" s="4">
        <f t="shared" si="33"/>
        <v>392</v>
      </c>
      <c r="B392" s="4">
        <f t="shared" si="36"/>
        <v>391</v>
      </c>
      <c r="C392" s="12">
        <v>44060</v>
      </c>
      <c r="D392" t="s">
        <v>200</v>
      </c>
      <c r="E392" s="5" t="s">
        <v>48</v>
      </c>
      <c r="F392" t="s">
        <v>351</v>
      </c>
      <c r="G392" t="s">
        <v>328</v>
      </c>
      <c r="H392" s="21">
        <f>VLOOKUP(G392,lists!Z:AA,2,FALSE)</f>
        <v>6</v>
      </c>
      <c r="I392">
        <v>6</v>
      </c>
      <c r="J392" t="s">
        <v>32</v>
      </c>
      <c r="N392" t="s">
        <v>861</v>
      </c>
      <c r="O392" t="s">
        <v>34</v>
      </c>
      <c r="P392"/>
      <c r="Q392" t="s">
        <v>321</v>
      </c>
      <c r="U392" s="3" t="str">
        <f t="shared" si="37"/>
        <v>2YO</v>
      </c>
      <c r="V392" s="3" t="str">
        <f t="shared" si="35"/>
        <v>A</v>
      </c>
      <c r="W392" t="b">
        <f>VLOOKUP(J392,lists!$B$2:$C$3,2,FALSE)</f>
        <v>1</v>
      </c>
      <c r="X392" t="b">
        <f>VLOOKUP(U392,lists!$B:$C,2,FALSE)</f>
        <v>1</v>
      </c>
      <c r="Y392" t="b">
        <f>IF(AND(H392&gt;=FLAT!$L$1,'Raw - F'!H392&lt;=FLAT!$L$2),TRUE,FALSE)</f>
        <v>1</v>
      </c>
      <c r="Z392" t="b">
        <f>VLOOKUP(V392,lists!$B$7:$C$8,2,FALSE)</f>
        <v>1</v>
      </c>
      <c r="AA392" t="b">
        <f>VLOOKUP(IF(K392="","Open",SUBSTITUTE(K392,"/Nov","")),lists!$B$27:$D$29,2,FALSE)</f>
        <v>1</v>
      </c>
      <c r="AB392" t="b">
        <f>VLOOKUP(I392,lists!B:C,2,FALSE)</f>
        <v>1</v>
      </c>
      <c r="AC392" t="b">
        <f>VLOOKUP(E392,lists!$B$23:$D$25,2,FALSE)</f>
        <v>1</v>
      </c>
      <c r="AD392">
        <f t="shared" si="34"/>
        <v>1</v>
      </c>
      <c r="AP392" s="32">
        <v>44000</v>
      </c>
      <c r="AQ392" s="32" t="s">
        <v>221</v>
      </c>
      <c r="AR392" s="32" t="s">
        <v>29</v>
      </c>
      <c r="AS392" s="32" t="s">
        <v>30</v>
      </c>
      <c r="AT392" s="32" t="s">
        <v>37</v>
      </c>
      <c r="AU392" s="32">
        <v>6</v>
      </c>
      <c r="AV392" s="32">
        <v>5</v>
      </c>
      <c r="AW392" s="32" t="s">
        <v>32</v>
      </c>
      <c r="BA392" s="32" t="s">
        <v>33</v>
      </c>
      <c r="BB392" s="32" t="s">
        <v>34</v>
      </c>
      <c r="BC392" s="32">
        <v>56</v>
      </c>
      <c r="BD392" s="32">
        <v>75</v>
      </c>
      <c r="BG392" s="32" t="s">
        <v>81</v>
      </c>
      <c r="BH392" s="32" t="s">
        <v>34</v>
      </c>
      <c r="BI392" s="32" t="s">
        <v>296</v>
      </c>
    </row>
    <row r="393" spans="1:61" x14ac:dyDescent="0.35">
      <c r="A393" s="4">
        <f t="shared" si="33"/>
        <v>393</v>
      </c>
      <c r="B393" s="4">
        <f t="shared" si="36"/>
        <v>392</v>
      </c>
      <c r="C393" s="12">
        <v>44060</v>
      </c>
      <c r="D393" t="s">
        <v>200</v>
      </c>
      <c r="E393" s="5" t="s">
        <v>48</v>
      </c>
      <c r="F393" t="s">
        <v>351</v>
      </c>
      <c r="G393" t="s">
        <v>329</v>
      </c>
      <c r="H393" s="21">
        <f>VLOOKUP(G393,lists!Z:AA,2,FALSE)</f>
        <v>8</v>
      </c>
      <c r="I393">
        <v>6</v>
      </c>
      <c r="J393" t="s">
        <v>32</v>
      </c>
      <c r="N393" t="s">
        <v>862</v>
      </c>
      <c r="O393" t="s">
        <v>34</v>
      </c>
      <c r="P393"/>
      <c r="Q393" t="s">
        <v>870</v>
      </c>
      <c r="U393" s="3" t="str">
        <f t="shared" si="37"/>
        <v>Other</v>
      </c>
      <c r="V393" s="3" t="str">
        <f t="shared" si="35"/>
        <v>A</v>
      </c>
      <c r="W393" t="b">
        <f>VLOOKUP(J393,lists!$B$2:$C$3,2,FALSE)</f>
        <v>1</v>
      </c>
      <c r="X393" t="b">
        <f>VLOOKUP(U393,lists!$B:$C,2,FALSE)</f>
        <v>1</v>
      </c>
      <c r="Y393" t="b">
        <f>IF(AND(H393&gt;=FLAT!$L$1,'Raw - F'!H393&lt;=FLAT!$L$2),TRUE,FALSE)</f>
        <v>1</v>
      </c>
      <c r="Z393" t="b">
        <f>VLOOKUP(V393,lists!$B$7:$C$8,2,FALSE)</f>
        <v>1</v>
      </c>
      <c r="AA393" t="b">
        <f>VLOOKUP(IF(K393="","Open",SUBSTITUTE(K393,"/Nov","")),lists!$B$27:$D$29,2,FALSE)</f>
        <v>1</v>
      </c>
      <c r="AB393" t="b">
        <f>VLOOKUP(I393,lists!B:C,2,FALSE)</f>
        <v>1</v>
      </c>
      <c r="AC393" t="b">
        <f>VLOOKUP(E393,lists!$B$23:$D$25,2,FALSE)</f>
        <v>1</v>
      </c>
      <c r="AD393">
        <f t="shared" si="34"/>
        <v>1</v>
      </c>
      <c r="AP393" s="32">
        <v>44000</v>
      </c>
      <c r="AQ393" s="32" t="s">
        <v>221</v>
      </c>
      <c r="AR393" s="32" t="s">
        <v>29</v>
      </c>
      <c r="AS393" s="32" t="s">
        <v>44</v>
      </c>
      <c r="AT393" s="32" t="s">
        <v>37</v>
      </c>
      <c r="AU393" s="32">
        <v>6</v>
      </c>
      <c r="AV393" s="32">
        <v>5</v>
      </c>
      <c r="AW393" s="32" t="s">
        <v>40</v>
      </c>
      <c r="AX393" s="32" t="s">
        <v>41</v>
      </c>
      <c r="AY393" s="32" t="s">
        <v>60</v>
      </c>
      <c r="BA393" s="32" t="s">
        <v>42</v>
      </c>
      <c r="BB393" s="32" t="s">
        <v>34</v>
      </c>
      <c r="BC393" s="32">
        <v>0</v>
      </c>
      <c r="BD393" s="32">
        <v>0</v>
      </c>
      <c r="BG393" s="32" t="s">
        <v>42</v>
      </c>
      <c r="BH393" s="32" t="s">
        <v>34</v>
      </c>
      <c r="BI393" s="32" t="s">
        <v>91</v>
      </c>
    </row>
    <row r="394" spans="1:61" x14ac:dyDescent="0.35">
      <c r="A394" s="4">
        <f t="shared" si="33"/>
        <v>394</v>
      </c>
      <c r="B394" s="4">
        <f t="shared" si="36"/>
        <v>393</v>
      </c>
      <c r="C394" s="12">
        <v>44061</v>
      </c>
      <c r="D394" t="s">
        <v>183</v>
      </c>
      <c r="E394" s="5" t="s">
        <v>29</v>
      </c>
      <c r="F394" t="s">
        <v>663</v>
      </c>
      <c r="G394" t="s">
        <v>329</v>
      </c>
      <c r="H394" s="21">
        <f>VLOOKUP(G394,lists!Z:AA,2,FALSE)</f>
        <v>8</v>
      </c>
      <c r="I394">
        <v>5</v>
      </c>
      <c r="J394" t="s">
        <v>32</v>
      </c>
      <c r="M394" t="s">
        <v>378</v>
      </c>
      <c r="N394" t="s">
        <v>864</v>
      </c>
      <c r="O394" t="s">
        <v>34</v>
      </c>
      <c r="P394"/>
      <c r="Q394" t="s">
        <v>296</v>
      </c>
      <c r="U394" s="3" t="str">
        <f t="shared" si="37"/>
        <v>Other</v>
      </c>
      <c r="V394" s="3" t="str">
        <f t="shared" si="35"/>
        <v>A</v>
      </c>
      <c r="W394" t="b">
        <f>VLOOKUP(J394,lists!$B$2:$C$3,2,FALSE)</f>
        <v>1</v>
      </c>
      <c r="X394" t="b">
        <f>VLOOKUP(U394,lists!$B:$C,2,FALSE)</f>
        <v>1</v>
      </c>
      <c r="Y394" t="b">
        <f>IF(AND(H394&gt;=FLAT!$L$1,'Raw - F'!H394&lt;=FLAT!$L$2),TRUE,FALSE)</f>
        <v>1</v>
      </c>
      <c r="Z394" t="b">
        <f>VLOOKUP(V394,lists!$B$7:$C$8,2,FALSE)</f>
        <v>1</v>
      </c>
      <c r="AA394" t="b">
        <f>VLOOKUP(IF(K394="","Open",SUBSTITUTE(K394,"/Nov","")),lists!$B$27:$D$29,2,FALSE)</f>
        <v>1</v>
      </c>
      <c r="AB394" t="b">
        <f>VLOOKUP(I394,lists!B:C,2,FALSE)</f>
        <v>1</v>
      </c>
      <c r="AC394" t="b">
        <f>VLOOKUP(E394,lists!$B$23:$D$25,2,FALSE)</f>
        <v>1</v>
      </c>
      <c r="AD394">
        <f t="shared" si="34"/>
        <v>1</v>
      </c>
      <c r="AP394" s="32">
        <v>44000</v>
      </c>
      <c r="AQ394" s="32" t="s">
        <v>221</v>
      </c>
      <c r="AR394" s="32" t="s">
        <v>29</v>
      </c>
      <c r="AS394" s="32" t="s">
        <v>225</v>
      </c>
      <c r="AT394" s="32" t="s">
        <v>37</v>
      </c>
      <c r="AU394" s="32">
        <v>6</v>
      </c>
      <c r="AV394" s="32">
        <v>5</v>
      </c>
      <c r="AW394" s="32" t="s">
        <v>40</v>
      </c>
      <c r="AX394" s="32" t="s">
        <v>50</v>
      </c>
      <c r="BA394" s="32" t="s">
        <v>42</v>
      </c>
      <c r="BB394" s="32" t="s">
        <v>34</v>
      </c>
      <c r="BC394" s="32">
        <v>0</v>
      </c>
      <c r="BD394" s="32">
        <v>0</v>
      </c>
      <c r="BG394" s="32" t="s">
        <v>42</v>
      </c>
      <c r="BH394" s="32" t="s">
        <v>34</v>
      </c>
      <c r="BI394" s="32" t="s">
        <v>91</v>
      </c>
    </row>
    <row r="395" spans="1:61" x14ac:dyDescent="0.35">
      <c r="A395" s="4">
        <f t="shared" si="33"/>
        <v>395</v>
      </c>
      <c r="B395" s="4">
        <f t="shared" si="36"/>
        <v>394</v>
      </c>
      <c r="C395" s="12">
        <v>44061</v>
      </c>
      <c r="D395" t="s">
        <v>183</v>
      </c>
      <c r="E395" s="5" t="s">
        <v>29</v>
      </c>
      <c r="F395" t="s">
        <v>664</v>
      </c>
      <c r="G395" t="s">
        <v>86</v>
      </c>
      <c r="H395" s="21">
        <f>VLOOKUP(G395,lists!Z:AA,2,FALSE)</f>
        <v>16</v>
      </c>
      <c r="I395">
        <v>5</v>
      </c>
      <c r="J395" t="s">
        <v>32</v>
      </c>
      <c r="N395" t="s">
        <v>862</v>
      </c>
      <c r="O395" t="s">
        <v>34</v>
      </c>
      <c r="P395"/>
      <c r="Q395" t="s">
        <v>303</v>
      </c>
      <c r="U395" s="3" t="str">
        <f t="shared" si="37"/>
        <v>Other</v>
      </c>
      <c r="V395" s="3" t="str">
        <f t="shared" si="35"/>
        <v>A</v>
      </c>
      <c r="W395" t="b">
        <f>VLOOKUP(J395,lists!$B$2:$C$3,2,FALSE)</f>
        <v>1</v>
      </c>
      <c r="X395" t="b">
        <f>VLOOKUP(U395,lists!$B:$C,2,FALSE)</f>
        <v>1</v>
      </c>
      <c r="Y395" t="b">
        <f>IF(AND(H395&gt;=FLAT!$L$1,'Raw - F'!H395&lt;=FLAT!$L$2),TRUE,FALSE)</f>
        <v>1</v>
      </c>
      <c r="Z395" t="b">
        <f>VLOOKUP(V395,lists!$B$7:$C$8,2,FALSE)</f>
        <v>1</v>
      </c>
      <c r="AA395" t="b">
        <f>VLOOKUP(IF(K395="","Open",SUBSTITUTE(K395,"/Nov","")),lists!$B$27:$D$29,2,FALSE)</f>
        <v>1</v>
      </c>
      <c r="AB395" t="b">
        <f>VLOOKUP(I395,lists!B:C,2,FALSE)</f>
        <v>1</v>
      </c>
      <c r="AC395" t="b">
        <f>VLOOKUP(E395,lists!$B$23:$D$25,2,FALSE)</f>
        <v>1</v>
      </c>
      <c r="AD395">
        <f t="shared" si="34"/>
        <v>1</v>
      </c>
      <c r="AP395" s="32">
        <v>44000</v>
      </c>
      <c r="AQ395" s="32" t="s">
        <v>221</v>
      </c>
      <c r="AR395" s="32" t="s">
        <v>29</v>
      </c>
      <c r="AS395" s="32" t="s">
        <v>44</v>
      </c>
      <c r="AT395" s="32" t="s">
        <v>51</v>
      </c>
      <c r="AU395" s="32">
        <v>7</v>
      </c>
      <c r="AV395" s="32">
        <v>5</v>
      </c>
      <c r="AW395" s="32" t="s">
        <v>40</v>
      </c>
      <c r="AX395" s="32" t="s">
        <v>41</v>
      </c>
      <c r="BA395" s="32" t="s">
        <v>46</v>
      </c>
      <c r="BB395" s="32" t="s">
        <v>34</v>
      </c>
      <c r="BC395" s="32">
        <v>0</v>
      </c>
      <c r="BD395" s="32">
        <v>0</v>
      </c>
      <c r="BG395" s="32" t="s">
        <v>81</v>
      </c>
      <c r="BH395" s="32" t="s">
        <v>34</v>
      </c>
      <c r="BI395" s="32" t="s">
        <v>91</v>
      </c>
    </row>
    <row r="396" spans="1:61" x14ac:dyDescent="0.35">
      <c r="A396" s="4">
        <f t="shared" si="33"/>
        <v>396</v>
      </c>
      <c r="B396" s="4">
        <f t="shared" si="36"/>
        <v>395</v>
      </c>
      <c r="C396" s="12">
        <v>44061</v>
      </c>
      <c r="D396" t="s">
        <v>183</v>
      </c>
      <c r="E396" s="5" t="s">
        <v>29</v>
      </c>
      <c r="F396" t="s">
        <v>665</v>
      </c>
      <c r="G396" t="s">
        <v>333</v>
      </c>
      <c r="H396" s="21">
        <f>VLOOKUP(G396,lists!Z:AA,2,FALSE)</f>
        <v>7</v>
      </c>
      <c r="I396">
        <v>5</v>
      </c>
      <c r="J396" t="s">
        <v>32</v>
      </c>
      <c r="N396" t="s">
        <v>861</v>
      </c>
      <c r="O396" t="s">
        <v>34</v>
      </c>
      <c r="P396"/>
      <c r="Q396" t="s">
        <v>296</v>
      </c>
      <c r="U396" s="3" t="str">
        <f t="shared" si="37"/>
        <v>2YO</v>
      </c>
      <c r="V396" s="3" t="str">
        <f t="shared" si="35"/>
        <v>A</v>
      </c>
      <c r="W396" t="b">
        <f>VLOOKUP(J396,lists!$B$2:$C$3,2,FALSE)</f>
        <v>1</v>
      </c>
      <c r="X396" t="b">
        <f>VLOOKUP(U396,lists!$B:$C,2,FALSE)</f>
        <v>1</v>
      </c>
      <c r="Y396" t="b">
        <f>IF(AND(H396&gt;=FLAT!$L$1,'Raw - F'!H396&lt;=FLAT!$L$2),TRUE,FALSE)</f>
        <v>1</v>
      </c>
      <c r="Z396" t="b">
        <f>VLOOKUP(V396,lists!$B$7:$C$8,2,FALSE)</f>
        <v>1</v>
      </c>
      <c r="AA396" t="b">
        <f>VLOOKUP(IF(K396="","Open",SUBSTITUTE(K396,"/Nov","")),lists!$B$27:$D$29,2,FALSE)</f>
        <v>1</v>
      </c>
      <c r="AB396" t="b">
        <f>VLOOKUP(I396,lists!B:C,2,FALSE)</f>
        <v>1</v>
      </c>
      <c r="AC396" t="b">
        <f>VLOOKUP(E396,lists!$B$23:$D$25,2,FALSE)</f>
        <v>1</v>
      </c>
      <c r="AD396">
        <f t="shared" si="34"/>
        <v>1</v>
      </c>
      <c r="AP396" s="32">
        <v>44000</v>
      </c>
      <c r="AQ396" s="32" t="s">
        <v>221</v>
      </c>
      <c r="AR396" s="32" t="s">
        <v>29</v>
      </c>
      <c r="AS396" s="32" t="s">
        <v>30</v>
      </c>
      <c r="AT396" s="32" t="s">
        <v>59</v>
      </c>
      <c r="AU396" s="32">
        <v>14</v>
      </c>
      <c r="AV396" s="32">
        <v>5</v>
      </c>
      <c r="AW396" s="32" t="s">
        <v>32</v>
      </c>
      <c r="BA396" s="32" t="s">
        <v>33</v>
      </c>
      <c r="BB396" s="32" t="s">
        <v>34</v>
      </c>
      <c r="BC396" s="32">
        <v>51</v>
      </c>
      <c r="BD396" s="32">
        <v>70</v>
      </c>
      <c r="BG396" s="32" t="s">
        <v>81</v>
      </c>
      <c r="BH396" s="32" t="s">
        <v>34</v>
      </c>
      <c r="BI396" s="32" t="s">
        <v>303</v>
      </c>
    </row>
    <row r="397" spans="1:61" x14ac:dyDescent="0.35">
      <c r="A397" s="4">
        <f t="shared" si="33"/>
        <v>397</v>
      </c>
      <c r="B397" s="4">
        <f t="shared" si="36"/>
        <v>396</v>
      </c>
      <c r="C397" s="12">
        <v>44061</v>
      </c>
      <c r="D397" t="s">
        <v>183</v>
      </c>
      <c r="E397" s="5" t="s">
        <v>29</v>
      </c>
      <c r="F397" t="s">
        <v>666</v>
      </c>
      <c r="G397" t="s">
        <v>327</v>
      </c>
      <c r="H397" s="21">
        <f>VLOOKUP(G397,lists!Z:AA,2,FALSE)</f>
        <v>5</v>
      </c>
      <c r="I397">
        <v>5</v>
      </c>
      <c r="J397" t="s">
        <v>40</v>
      </c>
      <c r="K397" t="s">
        <v>50</v>
      </c>
      <c r="N397" t="s">
        <v>861</v>
      </c>
      <c r="O397" t="s">
        <v>52</v>
      </c>
      <c r="P397"/>
      <c r="Q397">
        <v>0</v>
      </c>
      <c r="U397" s="3" t="str">
        <f t="shared" si="37"/>
        <v>2YO</v>
      </c>
      <c r="V397" s="3" t="str">
        <f t="shared" si="35"/>
        <v>F</v>
      </c>
      <c r="W397" t="b">
        <f>VLOOKUP(J397,lists!$B$2:$C$3,2,FALSE)</f>
        <v>1</v>
      </c>
      <c r="X397" t="b">
        <f>VLOOKUP(U397,lists!$B:$C,2,FALSE)</f>
        <v>1</v>
      </c>
      <c r="Y397" t="b">
        <f>IF(AND(H397&gt;=FLAT!$L$1,'Raw - F'!H397&lt;=FLAT!$L$2),TRUE,FALSE)</f>
        <v>1</v>
      </c>
      <c r="Z397" t="b">
        <f>VLOOKUP(V397,lists!$B$7:$C$8,2,FALSE)</f>
        <v>1</v>
      </c>
      <c r="AA397" t="b">
        <f>VLOOKUP(IF(K397="","Open",SUBSTITUTE(K397,"/Nov","")),lists!$B$27:$D$29,2,FALSE)</f>
        <v>1</v>
      </c>
      <c r="AB397" t="b">
        <f>VLOOKUP(I397,lists!B:C,2,FALSE)</f>
        <v>1</v>
      </c>
      <c r="AC397" t="b">
        <f>VLOOKUP(E397,lists!$B$23:$D$25,2,FALSE)</f>
        <v>1</v>
      </c>
      <c r="AD397">
        <f t="shared" si="34"/>
        <v>1</v>
      </c>
      <c r="AP397" s="32">
        <v>44000</v>
      </c>
      <c r="AQ397" s="32" t="s">
        <v>221</v>
      </c>
      <c r="AR397" s="32" t="s">
        <v>29</v>
      </c>
      <c r="AS397" s="32" t="s">
        <v>30</v>
      </c>
      <c r="AT397" s="32" t="s">
        <v>51</v>
      </c>
      <c r="AU397" s="32">
        <v>7</v>
      </c>
      <c r="AV397" s="32">
        <v>6</v>
      </c>
      <c r="AW397" s="32" t="s">
        <v>32</v>
      </c>
      <c r="BA397" s="32" t="s">
        <v>33</v>
      </c>
      <c r="BB397" s="32" t="s">
        <v>34</v>
      </c>
      <c r="BC397" s="32">
        <v>46</v>
      </c>
      <c r="BD397" s="32">
        <v>62</v>
      </c>
      <c r="BG397" s="32" t="s">
        <v>81</v>
      </c>
      <c r="BH397" s="32" t="s">
        <v>34</v>
      </c>
      <c r="BI397" s="32" t="s">
        <v>307</v>
      </c>
    </row>
    <row r="398" spans="1:61" x14ac:dyDescent="0.35">
      <c r="A398" s="4">
        <f t="shared" si="33"/>
        <v>398</v>
      </c>
      <c r="B398" s="4">
        <f t="shared" si="36"/>
        <v>397</v>
      </c>
      <c r="C398" s="12">
        <v>44061</v>
      </c>
      <c r="D398" t="s">
        <v>183</v>
      </c>
      <c r="E398" s="5" t="s">
        <v>29</v>
      </c>
      <c r="F398" t="s">
        <v>667</v>
      </c>
      <c r="G398" t="s">
        <v>67</v>
      </c>
      <c r="H398" s="21">
        <f>VLOOKUP(G398,lists!Z:AA,2,FALSE)</f>
        <v>12</v>
      </c>
      <c r="I398">
        <v>6</v>
      </c>
      <c r="J398" t="s">
        <v>32</v>
      </c>
      <c r="L398" t="s">
        <v>865</v>
      </c>
      <c r="N398" t="s">
        <v>862</v>
      </c>
      <c r="O398" t="s">
        <v>34</v>
      </c>
      <c r="P398"/>
      <c r="Q398" t="s">
        <v>321</v>
      </c>
      <c r="U398" s="3" t="str">
        <f t="shared" si="37"/>
        <v>Other</v>
      </c>
      <c r="V398" s="3" t="str">
        <f t="shared" si="35"/>
        <v>A</v>
      </c>
      <c r="W398" t="b">
        <f>VLOOKUP(J398,lists!$B$2:$C$3,2,FALSE)</f>
        <v>1</v>
      </c>
      <c r="X398" t="b">
        <f>VLOOKUP(U398,lists!$B:$C,2,FALSE)</f>
        <v>1</v>
      </c>
      <c r="Y398" t="b">
        <f>IF(AND(H398&gt;=FLAT!$L$1,'Raw - F'!H398&lt;=FLAT!$L$2),TRUE,FALSE)</f>
        <v>1</v>
      </c>
      <c r="Z398" t="b">
        <f>VLOOKUP(V398,lists!$B$7:$C$8,2,FALSE)</f>
        <v>1</v>
      </c>
      <c r="AA398" t="b">
        <f>VLOOKUP(IF(K398="","Open",SUBSTITUTE(K398,"/Nov","")),lists!$B$27:$D$29,2,FALSE)</f>
        <v>1</v>
      </c>
      <c r="AB398" t="b">
        <f>VLOOKUP(I398,lists!B:C,2,FALSE)</f>
        <v>1</v>
      </c>
      <c r="AC398" t="b">
        <f>VLOOKUP(E398,lists!$B$23:$D$25,2,FALSE)</f>
        <v>1</v>
      </c>
      <c r="AD398">
        <f t="shared" si="34"/>
        <v>1</v>
      </c>
      <c r="AP398" s="32">
        <v>44001</v>
      </c>
      <c r="AQ398" s="32" t="s">
        <v>218</v>
      </c>
      <c r="AR398" s="32" t="s">
        <v>48</v>
      </c>
      <c r="AS398" s="32" t="s">
        <v>259</v>
      </c>
      <c r="AT398" s="32" t="s">
        <v>39</v>
      </c>
      <c r="AU398" s="32">
        <v>5</v>
      </c>
      <c r="AV398" s="32">
        <v>1</v>
      </c>
      <c r="AW398" s="32" t="s">
        <v>40</v>
      </c>
      <c r="BA398" s="32" t="s">
        <v>42</v>
      </c>
      <c r="BB398" s="32" t="s">
        <v>34</v>
      </c>
      <c r="BC398" s="32">
        <v>0</v>
      </c>
      <c r="BD398" s="32">
        <v>0</v>
      </c>
      <c r="BG398" s="32" t="s">
        <v>42</v>
      </c>
      <c r="BH398" s="32" t="s">
        <v>34</v>
      </c>
      <c r="BI398" s="32" t="s">
        <v>91</v>
      </c>
    </row>
    <row r="399" spans="1:61" x14ac:dyDescent="0.35">
      <c r="A399" s="4">
        <f t="shared" si="33"/>
        <v>399</v>
      </c>
      <c r="B399" s="4">
        <f t="shared" si="36"/>
        <v>398</v>
      </c>
      <c r="C399" s="12">
        <v>44061</v>
      </c>
      <c r="D399" t="s">
        <v>183</v>
      </c>
      <c r="E399" s="5" t="s">
        <v>29</v>
      </c>
      <c r="F399" t="s">
        <v>668</v>
      </c>
      <c r="G399" t="s">
        <v>327</v>
      </c>
      <c r="H399" s="21">
        <f>VLOOKUP(G399,lists!Z:AA,2,FALSE)</f>
        <v>5</v>
      </c>
      <c r="I399">
        <v>4</v>
      </c>
      <c r="J399" t="s">
        <v>32</v>
      </c>
      <c r="N399" t="s">
        <v>864</v>
      </c>
      <c r="O399" t="s">
        <v>34</v>
      </c>
      <c r="P399"/>
      <c r="Q399" t="s">
        <v>293</v>
      </c>
      <c r="U399" s="3" t="str">
        <f t="shared" si="37"/>
        <v>Other</v>
      </c>
      <c r="V399" s="3" t="str">
        <f t="shared" si="35"/>
        <v>A</v>
      </c>
      <c r="W399" t="b">
        <f>VLOOKUP(J399,lists!$B$2:$C$3,2,FALSE)</f>
        <v>1</v>
      </c>
      <c r="X399" t="b">
        <f>VLOOKUP(U399,lists!$B:$C,2,FALSE)</f>
        <v>1</v>
      </c>
      <c r="Y399" t="b">
        <f>IF(AND(H399&gt;=FLAT!$L$1,'Raw - F'!H399&lt;=FLAT!$L$2),TRUE,FALSE)</f>
        <v>1</v>
      </c>
      <c r="Z399" t="b">
        <f>VLOOKUP(V399,lists!$B$7:$C$8,2,FALSE)</f>
        <v>1</v>
      </c>
      <c r="AA399" t="b">
        <f>VLOOKUP(IF(K399="","Open",SUBSTITUTE(K399,"/Nov","")),lists!$B$27:$D$29,2,FALSE)</f>
        <v>1</v>
      </c>
      <c r="AB399" t="b">
        <f>VLOOKUP(I399,lists!B:C,2,FALSE)</f>
        <v>1</v>
      </c>
      <c r="AC399" t="b">
        <f>VLOOKUP(E399,lists!$B$23:$D$25,2,FALSE)</f>
        <v>1</v>
      </c>
      <c r="AD399">
        <f t="shared" si="34"/>
        <v>1</v>
      </c>
      <c r="AP399" s="32">
        <v>44001</v>
      </c>
      <c r="AQ399" s="32" t="s">
        <v>218</v>
      </c>
      <c r="AR399" s="32" t="s">
        <v>48</v>
      </c>
      <c r="AS399" s="32" t="s">
        <v>260</v>
      </c>
      <c r="AT399" s="32" t="s">
        <v>37</v>
      </c>
      <c r="AU399" s="32">
        <v>6</v>
      </c>
      <c r="AV399" s="32">
        <v>1</v>
      </c>
      <c r="AW399" s="32" t="s">
        <v>40</v>
      </c>
      <c r="BA399" s="32" t="s">
        <v>43</v>
      </c>
      <c r="BB399" s="32" t="s">
        <v>261</v>
      </c>
      <c r="BC399" s="32">
        <v>0</v>
      </c>
      <c r="BD399" s="32">
        <v>0</v>
      </c>
      <c r="BG399" s="32" t="s">
        <v>43</v>
      </c>
      <c r="BH399" s="32" t="s">
        <v>34</v>
      </c>
      <c r="BI399" s="32" t="s">
        <v>91</v>
      </c>
    </row>
    <row r="400" spans="1:61" x14ac:dyDescent="0.35">
      <c r="A400" s="4">
        <f t="shared" si="33"/>
        <v>400</v>
      </c>
      <c r="B400" s="4">
        <f t="shared" si="36"/>
        <v>399</v>
      </c>
      <c r="C400" s="12">
        <v>44061</v>
      </c>
      <c r="D400" t="s">
        <v>183</v>
      </c>
      <c r="E400" s="5" t="s">
        <v>29</v>
      </c>
      <c r="F400" t="s">
        <v>669</v>
      </c>
      <c r="G400" t="s">
        <v>329</v>
      </c>
      <c r="H400" s="21">
        <f>VLOOKUP(G400,lists!Z:AA,2,FALSE)</f>
        <v>8</v>
      </c>
      <c r="I400">
        <v>6</v>
      </c>
      <c r="J400" t="s">
        <v>32</v>
      </c>
      <c r="N400" t="s">
        <v>862</v>
      </c>
      <c r="O400" t="s">
        <v>34</v>
      </c>
      <c r="P400"/>
      <c r="Q400" t="s">
        <v>870</v>
      </c>
      <c r="U400" s="3" t="str">
        <f t="shared" si="37"/>
        <v>Other</v>
      </c>
      <c r="V400" s="3" t="str">
        <f t="shared" si="35"/>
        <v>A</v>
      </c>
      <c r="W400" t="b">
        <f>VLOOKUP(J400,lists!$B$2:$C$3,2,FALSE)</f>
        <v>1</v>
      </c>
      <c r="X400" t="b">
        <f>VLOOKUP(U400,lists!$B:$C,2,FALSE)</f>
        <v>1</v>
      </c>
      <c r="Y400" t="b">
        <f>IF(AND(H400&gt;=FLAT!$L$1,'Raw - F'!H400&lt;=FLAT!$L$2),TRUE,FALSE)</f>
        <v>1</v>
      </c>
      <c r="Z400" t="b">
        <f>VLOOKUP(V400,lists!$B$7:$C$8,2,FALSE)</f>
        <v>1</v>
      </c>
      <c r="AA400" t="b">
        <f>VLOOKUP(IF(K400="","Open",SUBSTITUTE(K400,"/Nov","")),lists!$B$27:$D$29,2,FALSE)</f>
        <v>1</v>
      </c>
      <c r="AB400" t="b">
        <f>VLOOKUP(I400,lists!B:C,2,FALSE)</f>
        <v>1</v>
      </c>
      <c r="AC400" t="b">
        <f>VLOOKUP(E400,lists!$B$23:$D$25,2,FALSE)</f>
        <v>1</v>
      </c>
      <c r="AD400">
        <f t="shared" si="34"/>
        <v>1</v>
      </c>
      <c r="AP400" s="32">
        <v>44001</v>
      </c>
      <c r="AQ400" s="32" t="s">
        <v>218</v>
      </c>
      <c r="AR400" s="32" t="s">
        <v>48</v>
      </c>
      <c r="AS400" s="32" t="s">
        <v>262</v>
      </c>
      <c r="AT400" s="32" t="s">
        <v>37</v>
      </c>
      <c r="AU400" s="32">
        <v>6</v>
      </c>
      <c r="AV400" s="32">
        <v>1</v>
      </c>
      <c r="AW400" s="32" t="s">
        <v>40</v>
      </c>
      <c r="BA400" s="32" t="s">
        <v>42</v>
      </c>
      <c r="BB400" s="32" t="s">
        <v>52</v>
      </c>
      <c r="BC400" s="32">
        <v>0</v>
      </c>
      <c r="BD400" s="32">
        <v>0</v>
      </c>
      <c r="BG400" s="32" t="s">
        <v>42</v>
      </c>
      <c r="BH400" s="32" t="s">
        <v>52</v>
      </c>
      <c r="BI400" s="32" t="s">
        <v>91</v>
      </c>
    </row>
    <row r="401" spans="1:61" x14ac:dyDescent="0.35">
      <c r="A401" s="4">
        <f t="shared" si="33"/>
        <v>401</v>
      </c>
      <c r="B401" s="4">
        <f t="shared" si="36"/>
        <v>400</v>
      </c>
      <c r="C401" s="12">
        <v>44061</v>
      </c>
      <c r="D401" t="s">
        <v>183</v>
      </c>
      <c r="E401" s="5" t="s">
        <v>29</v>
      </c>
      <c r="F401" t="s">
        <v>351</v>
      </c>
      <c r="G401" t="s">
        <v>330</v>
      </c>
      <c r="H401" s="21">
        <f>VLOOKUP(G401,lists!Z:AA,2,FALSE)</f>
        <v>10</v>
      </c>
      <c r="I401">
        <v>6</v>
      </c>
      <c r="J401" t="s">
        <v>32</v>
      </c>
      <c r="N401" t="s">
        <v>862</v>
      </c>
      <c r="O401" t="s">
        <v>34</v>
      </c>
      <c r="P401"/>
      <c r="Q401" t="s">
        <v>870</v>
      </c>
      <c r="U401" s="3" t="str">
        <f t="shared" si="37"/>
        <v>Other</v>
      </c>
      <c r="V401" s="3" t="str">
        <f t="shared" si="35"/>
        <v>A</v>
      </c>
      <c r="W401" t="b">
        <f>VLOOKUP(J401,lists!$B$2:$C$3,2,FALSE)</f>
        <v>1</v>
      </c>
      <c r="X401" t="b">
        <f>VLOOKUP(U401,lists!$B:$C,2,FALSE)</f>
        <v>1</v>
      </c>
      <c r="Y401" t="b">
        <f>IF(AND(H401&gt;=FLAT!$L$1,'Raw - F'!H401&lt;=FLAT!$L$2),TRUE,FALSE)</f>
        <v>1</v>
      </c>
      <c r="Z401" t="b">
        <f>VLOOKUP(V401,lists!$B$7:$C$8,2,FALSE)</f>
        <v>1</v>
      </c>
      <c r="AA401" t="b">
        <f>VLOOKUP(IF(K401="","Open",SUBSTITUTE(K401,"/Nov","")),lists!$B$27:$D$29,2,FALSE)</f>
        <v>1</v>
      </c>
      <c r="AB401" t="b">
        <f>VLOOKUP(I401,lists!B:C,2,FALSE)</f>
        <v>1</v>
      </c>
      <c r="AC401" t="b">
        <f>VLOOKUP(E401,lists!$B$23:$D$25,2,FALSE)</f>
        <v>1</v>
      </c>
      <c r="AD401">
        <f t="shared" si="34"/>
        <v>1</v>
      </c>
      <c r="AP401" s="32">
        <v>44001</v>
      </c>
      <c r="AQ401" s="32" t="s">
        <v>218</v>
      </c>
      <c r="AR401" s="32" t="s">
        <v>48</v>
      </c>
      <c r="AS401" s="32" t="s">
        <v>263</v>
      </c>
      <c r="AT401" s="32" t="s">
        <v>31</v>
      </c>
      <c r="AU401" s="32">
        <v>12</v>
      </c>
      <c r="AV401" s="32">
        <v>1</v>
      </c>
      <c r="AW401" s="32" t="s">
        <v>40</v>
      </c>
      <c r="BA401" s="32" t="s">
        <v>33</v>
      </c>
      <c r="BB401" s="32" t="s">
        <v>34</v>
      </c>
      <c r="BC401" s="32">
        <v>0</v>
      </c>
      <c r="BD401" s="32">
        <v>0</v>
      </c>
      <c r="BG401" s="32" t="s">
        <v>81</v>
      </c>
      <c r="BH401" s="32" t="s">
        <v>34</v>
      </c>
      <c r="BI401" s="32" t="s">
        <v>91</v>
      </c>
    </row>
    <row r="402" spans="1:61" x14ac:dyDescent="0.35">
      <c r="A402" s="4">
        <f t="shared" si="33"/>
        <v>402</v>
      </c>
      <c r="B402" s="4">
        <f t="shared" si="36"/>
        <v>401</v>
      </c>
      <c r="C402" s="12">
        <v>44061</v>
      </c>
      <c r="D402" t="s">
        <v>47</v>
      </c>
      <c r="E402" s="5" t="s">
        <v>48</v>
      </c>
      <c r="F402" t="s">
        <v>670</v>
      </c>
      <c r="G402" t="s">
        <v>328</v>
      </c>
      <c r="H402" s="21">
        <f>VLOOKUP(G402,lists!Z:AA,2,FALSE)</f>
        <v>6</v>
      </c>
      <c r="I402">
        <v>4</v>
      </c>
      <c r="J402" t="s">
        <v>32</v>
      </c>
      <c r="N402" t="s">
        <v>861</v>
      </c>
      <c r="O402" t="s">
        <v>34</v>
      </c>
      <c r="P402"/>
      <c r="Q402" t="s">
        <v>293</v>
      </c>
      <c r="U402" s="3" t="str">
        <f t="shared" si="37"/>
        <v>2YO</v>
      </c>
      <c r="V402" s="3" t="str">
        <f t="shared" si="35"/>
        <v>A</v>
      </c>
      <c r="W402" t="b">
        <f>VLOOKUP(J402,lists!$B$2:$C$3,2,FALSE)</f>
        <v>1</v>
      </c>
      <c r="X402" t="b">
        <f>VLOOKUP(U402,lists!$B:$C,2,FALSE)</f>
        <v>1</v>
      </c>
      <c r="Y402" t="b">
        <f>IF(AND(H402&gt;=FLAT!$L$1,'Raw - F'!H402&lt;=FLAT!$L$2),TRUE,FALSE)</f>
        <v>1</v>
      </c>
      <c r="Z402" t="b">
        <f>VLOOKUP(V402,lists!$B$7:$C$8,2,FALSE)</f>
        <v>1</v>
      </c>
      <c r="AA402" t="b">
        <f>VLOOKUP(IF(K402="","Open",SUBSTITUTE(K402,"/Nov","")),lists!$B$27:$D$29,2,FALSE)</f>
        <v>1</v>
      </c>
      <c r="AB402" t="b">
        <f>VLOOKUP(I402,lists!B:C,2,FALSE)</f>
        <v>1</v>
      </c>
      <c r="AC402" t="b">
        <f>VLOOKUP(E402,lists!$B$23:$D$25,2,FALSE)</f>
        <v>1</v>
      </c>
      <c r="AD402">
        <f t="shared" si="34"/>
        <v>1</v>
      </c>
      <c r="AP402" s="32">
        <v>44001</v>
      </c>
      <c r="AQ402" s="32" t="s">
        <v>218</v>
      </c>
      <c r="AR402" s="32" t="s">
        <v>48</v>
      </c>
      <c r="AS402" s="32" t="s">
        <v>264</v>
      </c>
      <c r="AT402" s="32" t="s">
        <v>59</v>
      </c>
      <c r="AU402" s="32">
        <v>14</v>
      </c>
      <c r="AV402" s="32">
        <v>1</v>
      </c>
      <c r="AW402" s="32" t="s">
        <v>40</v>
      </c>
      <c r="BA402" s="32" t="s">
        <v>43</v>
      </c>
      <c r="BB402" s="32" t="s">
        <v>34</v>
      </c>
      <c r="BC402" s="32">
        <v>0</v>
      </c>
      <c r="BD402" s="32">
        <v>0</v>
      </c>
      <c r="BG402" s="32" t="s">
        <v>43</v>
      </c>
      <c r="BH402" s="32" t="s">
        <v>34</v>
      </c>
      <c r="BI402" s="32" t="s">
        <v>91</v>
      </c>
    </row>
    <row r="403" spans="1:61" x14ac:dyDescent="0.35">
      <c r="A403" s="4">
        <f t="shared" si="33"/>
        <v>403</v>
      </c>
      <c r="B403" s="4">
        <f t="shared" si="36"/>
        <v>402</v>
      </c>
      <c r="C403" s="12">
        <v>44061</v>
      </c>
      <c r="D403" t="s">
        <v>47</v>
      </c>
      <c r="E403" s="5" t="s">
        <v>48</v>
      </c>
      <c r="F403" t="s">
        <v>671</v>
      </c>
      <c r="G403" t="s">
        <v>329</v>
      </c>
      <c r="H403" s="21">
        <f>VLOOKUP(G403,lists!Z:AA,2,FALSE)</f>
        <v>8</v>
      </c>
      <c r="I403">
        <v>5</v>
      </c>
      <c r="J403" t="s">
        <v>40</v>
      </c>
      <c r="K403" t="s">
        <v>50</v>
      </c>
      <c r="N403" t="s">
        <v>862</v>
      </c>
      <c r="O403" t="s">
        <v>34</v>
      </c>
      <c r="P403"/>
      <c r="Q403">
        <v>0</v>
      </c>
      <c r="U403" s="3" t="str">
        <f t="shared" si="37"/>
        <v>Other</v>
      </c>
      <c r="V403" s="3" t="str">
        <f t="shared" si="35"/>
        <v>A</v>
      </c>
      <c r="W403" t="b">
        <f>VLOOKUP(J403,lists!$B$2:$C$3,2,FALSE)</f>
        <v>1</v>
      </c>
      <c r="X403" t="b">
        <f>VLOOKUP(U403,lists!$B:$C,2,FALSE)</f>
        <v>1</v>
      </c>
      <c r="Y403" t="b">
        <f>IF(AND(H403&gt;=FLAT!$L$1,'Raw - F'!H403&lt;=FLAT!$L$2),TRUE,FALSE)</f>
        <v>1</v>
      </c>
      <c r="Z403" t="b">
        <f>VLOOKUP(V403,lists!$B$7:$C$8,2,FALSE)</f>
        <v>1</v>
      </c>
      <c r="AA403" t="b">
        <f>VLOOKUP(IF(K403="","Open",SUBSTITUTE(K403,"/Nov","")),lists!$B$27:$D$29,2,FALSE)</f>
        <v>1</v>
      </c>
      <c r="AB403" t="b">
        <f>VLOOKUP(I403,lists!B:C,2,FALSE)</f>
        <v>1</v>
      </c>
      <c r="AC403" t="b">
        <f>VLOOKUP(E403,lists!$B$23:$D$25,2,FALSE)</f>
        <v>1</v>
      </c>
      <c r="AD403">
        <f t="shared" si="34"/>
        <v>1</v>
      </c>
      <c r="AP403" s="32">
        <v>44001</v>
      </c>
      <c r="AQ403" s="32" t="s">
        <v>218</v>
      </c>
      <c r="AR403" s="32" t="s">
        <v>48</v>
      </c>
      <c r="AS403" s="32" t="s">
        <v>265</v>
      </c>
      <c r="AT403" s="32" t="s">
        <v>39</v>
      </c>
      <c r="AU403" s="32">
        <v>5</v>
      </c>
      <c r="AV403" s="32">
        <v>2</v>
      </c>
      <c r="AW403" s="32" t="s">
        <v>32</v>
      </c>
      <c r="BA403" s="32" t="s">
        <v>43</v>
      </c>
      <c r="BB403" s="32" t="s">
        <v>34</v>
      </c>
      <c r="BC403" s="32">
        <v>0</v>
      </c>
      <c r="BD403" s="32">
        <v>105</v>
      </c>
      <c r="BG403" s="32" t="s">
        <v>43</v>
      </c>
      <c r="BH403" s="32" t="s">
        <v>34</v>
      </c>
      <c r="BI403" s="32" t="s">
        <v>314</v>
      </c>
    </row>
    <row r="404" spans="1:61" x14ac:dyDescent="0.35">
      <c r="A404" s="4">
        <f t="shared" si="33"/>
        <v>404</v>
      </c>
      <c r="B404" s="4">
        <f t="shared" si="36"/>
        <v>403</v>
      </c>
      <c r="C404" s="12">
        <v>44061</v>
      </c>
      <c r="D404" t="s">
        <v>47</v>
      </c>
      <c r="E404" s="5" t="s">
        <v>48</v>
      </c>
      <c r="F404" t="s">
        <v>336</v>
      </c>
      <c r="G404" t="s">
        <v>328</v>
      </c>
      <c r="H404" s="21">
        <f>VLOOKUP(G404,lists!Z:AA,2,FALSE)</f>
        <v>6</v>
      </c>
      <c r="I404">
        <v>4</v>
      </c>
      <c r="J404" t="s">
        <v>32</v>
      </c>
      <c r="N404" t="s">
        <v>862</v>
      </c>
      <c r="O404" t="s">
        <v>34</v>
      </c>
      <c r="P404"/>
      <c r="Q404" t="s">
        <v>293</v>
      </c>
      <c r="U404" s="3" t="str">
        <f t="shared" si="37"/>
        <v>Other</v>
      </c>
      <c r="V404" s="3" t="str">
        <f t="shared" si="35"/>
        <v>A</v>
      </c>
      <c r="W404" t="b">
        <f>VLOOKUP(J404,lists!$B$2:$C$3,2,FALSE)</f>
        <v>1</v>
      </c>
      <c r="X404" t="b">
        <f>VLOOKUP(U404,lists!$B:$C,2,FALSE)</f>
        <v>1</v>
      </c>
      <c r="Y404" t="b">
        <f>IF(AND(H404&gt;=FLAT!$L$1,'Raw - F'!H404&lt;=FLAT!$L$2),TRUE,FALSE)</f>
        <v>1</v>
      </c>
      <c r="Z404" t="b">
        <f>VLOOKUP(V404,lists!$B$7:$C$8,2,FALSE)</f>
        <v>1</v>
      </c>
      <c r="AA404" t="b">
        <f>VLOOKUP(IF(K404="","Open",SUBSTITUTE(K404,"/Nov","")),lists!$B$27:$D$29,2,FALSE)</f>
        <v>1</v>
      </c>
      <c r="AB404" t="b">
        <f>VLOOKUP(I404,lists!B:C,2,FALSE)</f>
        <v>1</v>
      </c>
      <c r="AC404" t="b">
        <f>VLOOKUP(E404,lists!$B$23:$D$25,2,FALSE)</f>
        <v>1</v>
      </c>
      <c r="AD404">
        <f t="shared" si="34"/>
        <v>1</v>
      </c>
      <c r="AP404" s="32">
        <v>44001</v>
      </c>
      <c r="AQ404" s="32" t="s">
        <v>218</v>
      </c>
      <c r="AR404" s="32" t="s">
        <v>48</v>
      </c>
      <c r="AS404" s="32" t="s">
        <v>266</v>
      </c>
      <c r="AT404" s="32" t="s">
        <v>31</v>
      </c>
      <c r="AU404" s="32">
        <v>12</v>
      </c>
      <c r="AV404" s="32">
        <v>2</v>
      </c>
      <c r="AW404" s="32" t="s">
        <v>32</v>
      </c>
      <c r="BA404" s="32" t="s">
        <v>46</v>
      </c>
      <c r="BB404" s="32" t="s">
        <v>34</v>
      </c>
      <c r="BC404" s="32">
        <v>0</v>
      </c>
      <c r="BD404" s="32">
        <v>105</v>
      </c>
      <c r="BG404" s="32" t="s">
        <v>81</v>
      </c>
      <c r="BH404" s="32" t="s">
        <v>34</v>
      </c>
      <c r="BI404" s="32" t="s">
        <v>314</v>
      </c>
    </row>
    <row r="405" spans="1:61" x14ac:dyDescent="0.35">
      <c r="A405" s="4">
        <f t="shared" si="33"/>
        <v>405</v>
      </c>
      <c r="B405" s="4">
        <f t="shared" si="36"/>
        <v>404</v>
      </c>
      <c r="C405" s="12">
        <v>44061</v>
      </c>
      <c r="D405" t="s">
        <v>47</v>
      </c>
      <c r="E405" s="5" t="s">
        <v>48</v>
      </c>
      <c r="F405" t="s">
        <v>672</v>
      </c>
      <c r="G405" t="s">
        <v>329</v>
      </c>
      <c r="H405" s="21">
        <f>VLOOKUP(G405,lists!Z:AA,2,FALSE)</f>
        <v>8</v>
      </c>
      <c r="I405">
        <v>5</v>
      </c>
      <c r="J405" t="s">
        <v>40</v>
      </c>
      <c r="K405" t="s">
        <v>50</v>
      </c>
      <c r="N405" t="s">
        <v>861</v>
      </c>
      <c r="O405" t="s">
        <v>52</v>
      </c>
      <c r="P405"/>
      <c r="Q405">
        <v>0</v>
      </c>
      <c r="U405" s="3" t="str">
        <f t="shared" si="37"/>
        <v>2YO</v>
      </c>
      <c r="V405" s="3" t="str">
        <f t="shared" si="35"/>
        <v>F</v>
      </c>
      <c r="W405" t="b">
        <f>VLOOKUP(J405,lists!$B$2:$C$3,2,FALSE)</f>
        <v>1</v>
      </c>
      <c r="X405" t="b">
        <f>VLOOKUP(U405,lists!$B:$C,2,FALSE)</f>
        <v>1</v>
      </c>
      <c r="Y405" t="b">
        <f>IF(AND(H405&gt;=FLAT!$L$1,'Raw - F'!H405&lt;=FLAT!$L$2),TRUE,FALSE)</f>
        <v>1</v>
      </c>
      <c r="Z405" t="b">
        <f>VLOOKUP(V405,lists!$B$7:$C$8,2,FALSE)</f>
        <v>1</v>
      </c>
      <c r="AA405" t="b">
        <f>VLOOKUP(IF(K405="","Open",SUBSTITUTE(K405,"/Nov","")),lists!$B$27:$D$29,2,FALSE)</f>
        <v>1</v>
      </c>
      <c r="AB405" t="b">
        <f>VLOOKUP(I405,lists!B:C,2,FALSE)</f>
        <v>1</v>
      </c>
      <c r="AC405" t="b">
        <f>VLOOKUP(E405,lists!$B$23:$D$25,2,FALSE)</f>
        <v>1</v>
      </c>
      <c r="AD405">
        <f t="shared" si="34"/>
        <v>1</v>
      </c>
      <c r="AP405" s="32">
        <v>44001</v>
      </c>
      <c r="AQ405" s="32" t="s">
        <v>110</v>
      </c>
      <c r="AR405" s="32" t="s">
        <v>48</v>
      </c>
      <c r="AS405" s="32" t="s">
        <v>30</v>
      </c>
      <c r="AT405" s="32" t="s">
        <v>39</v>
      </c>
      <c r="AU405" s="32">
        <v>5</v>
      </c>
      <c r="AV405" s="32">
        <v>5</v>
      </c>
      <c r="AW405" s="32" t="s">
        <v>32</v>
      </c>
      <c r="BA405" s="32" t="s">
        <v>33</v>
      </c>
      <c r="BB405" s="32" t="s">
        <v>34</v>
      </c>
      <c r="BC405" s="32">
        <v>56</v>
      </c>
      <c r="BD405" s="32">
        <v>75</v>
      </c>
      <c r="BG405" s="32" t="s">
        <v>81</v>
      </c>
      <c r="BH405" s="32" t="s">
        <v>34</v>
      </c>
      <c r="BI405" s="32" t="s">
        <v>296</v>
      </c>
    </row>
    <row r="406" spans="1:61" x14ac:dyDescent="0.35">
      <c r="A406" s="4">
        <f t="shared" si="33"/>
        <v>406</v>
      </c>
      <c r="B406" s="4">
        <f t="shared" si="36"/>
        <v>405</v>
      </c>
      <c r="C406" s="12">
        <v>44061</v>
      </c>
      <c r="D406" t="s">
        <v>47</v>
      </c>
      <c r="E406" s="5" t="s">
        <v>48</v>
      </c>
      <c r="F406" t="s">
        <v>349</v>
      </c>
      <c r="G406" t="s">
        <v>333</v>
      </c>
      <c r="H406" s="21">
        <f>VLOOKUP(G406,lists!Z:AA,2,FALSE)</f>
        <v>7</v>
      </c>
      <c r="I406">
        <v>4</v>
      </c>
      <c r="J406" t="s">
        <v>32</v>
      </c>
      <c r="N406" t="s">
        <v>862</v>
      </c>
      <c r="O406" t="s">
        <v>52</v>
      </c>
      <c r="P406"/>
      <c r="Q406" t="s">
        <v>293</v>
      </c>
      <c r="U406" s="3" t="str">
        <f t="shared" si="37"/>
        <v>Other</v>
      </c>
      <c r="V406" s="3" t="str">
        <f t="shared" si="35"/>
        <v>F</v>
      </c>
      <c r="W406" t="b">
        <f>VLOOKUP(J406,lists!$B$2:$C$3,2,FALSE)</f>
        <v>1</v>
      </c>
      <c r="X406" t="b">
        <f>VLOOKUP(U406,lists!$B:$C,2,FALSE)</f>
        <v>1</v>
      </c>
      <c r="Y406" t="b">
        <f>IF(AND(H406&gt;=FLAT!$L$1,'Raw - F'!H406&lt;=FLAT!$L$2),TRUE,FALSE)</f>
        <v>1</v>
      </c>
      <c r="Z406" t="b">
        <f>VLOOKUP(V406,lists!$B$7:$C$8,2,FALSE)</f>
        <v>1</v>
      </c>
      <c r="AA406" t="b">
        <f>VLOOKUP(IF(K406="","Open",SUBSTITUTE(K406,"/Nov","")),lists!$B$27:$D$29,2,FALSE)</f>
        <v>1</v>
      </c>
      <c r="AB406" t="b">
        <f>VLOOKUP(I406,lists!B:C,2,FALSE)</f>
        <v>1</v>
      </c>
      <c r="AC406" t="b">
        <f>VLOOKUP(E406,lists!$B$23:$D$25,2,FALSE)</f>
        <v>1</v>
      </c>
      <c r="AD406">
        <f t="shared" si="34"/>
        <v>1</v>
      </c>
      <c r="AP406" s="32">
        <v>44001</v>
      </c>
      <c r="AQ406" s="32" t="s">
        <v>110</v>
      </c>
      <c r="AR406" s="32" t="s">
        <v>48</v>
      </c>
      <c r="AS406" s="32" t="s">
        <v>223</v>
      </c>
      <c r="AT406" s="32" t="s">
        <v>37</v>
      </c>
      <c r="AU406" s="32">
        <v>6</v>
      </c>
      <c r="AV406" s="32">
        <v>5</v>
      </c>
      <c r="AW406" s="32" t="s">
        <v>40</v>
      </c>
      <c r="AX406" s="32" t="s">
        <v>41</v>
      </c>
      <c r="BA406" s="32" t="s">
        <v>42</v>
      </c>
      <c r="BB406" s="32" t="s">
        <v>34</v>
      </c>
      <c r="BC406" s="32">
        <v>0</v>
      </c>
      <c r="BD406" s="32">
        <v>0</v>
      </c>
      <c r="BG406" s="32" t="s">
        <v>42</v>
      </c>
      <c r="BH406" s="32" t="s">
        <v>34</v>
      </c>
      <c r="BI406" s="32" t="s">
        <v>91</v>
      </c>
    </row>
    <row r="407" spans="1:61" x14ac:dyDescent="0.35">
      <c r="A407" s="4">
        <f t="shared" ref="A407:A416" si="38">IF(B407="",A406,B407+1)</f>
        <v>407</v>
      </c>
      <c r="B407" s="4">
        <f t="shared" si="36"/>
        <v>406</v>
      </c>
      <c r="C407" s="12">
        <v>44061</v>
      </c>
      <c r="D407" t="s">
        <v>47</v>
      </c>
      <c r="E407" s="5" t="s">
        <v>48</v>
      </c>
      <c r="F407" t="s">
        <v>350</v>
      </c>
      <c r="G407" t="s">
        <v>329</v>
      </c>
      <c r="H407" s="21">
        <f>VLOOKUP(G407,lists!Z:AA,2,FALSE)</f>
        <v>8</v>
      </c>
      <c r="I407">
        <v>4</v>
      </c>
      <c r="J407" t="s">
        <v>32</v>
      </c>
      <c r="N407" t="s">
        <v>863</v>
      </c>
      <c r="O407" t="s">
        <v>34</v>
      </c>
      <c r="P407"/>
      <c r="Q407" t="s">
        <v>308</v>
      </c>
      <c r="U407" s="3" t="str">
        <f t="shared" si="37"/>
        <v>3YO</v>
      </c>
      <c r="V407" s="3" t="str">
        <f t="shared" si="35"/>
        <v>A</v>
      </c>
      <c r="W407" t="b">
        <f>VLOOKUP(J407,lists!$B$2:$C$3,2,FALSE)</f>
        <v>1</v>
      </c>
      <c r="X407" t="b">
        <f>VLOOKUP(U407,lists!$B:$C,2,FALSE)</f>
        <v>1</v>
      </c>
      <c r="Y407" t="b">
        <f>IF(AND(H407&gt;=FLAT!$L$1,'Raw - F'!H407&lt;=FLAT!$L$2),TRUE,FALSE)</f>
        <v>1</v>
      </c>
      <c r="Z407" t="b">
        <f>VLOOKUP(V407,lists!$B$7:$C$8,2,FALSE)</f>
        <v>1</v>
      </c>
      <c r="AA407" t="b">
        <f>VLOOKUP(IF(K407="","Open",SUBSTITUTE(K407,"/Nov","")),lists!$B$27:$D$29,2,FALSE)</f>
        <v>1</v>
      </c>
      <c r="AB407" t="b">
        <f>VLOOKUP(I407,lists!B:C,2,FALSE)</f>
        <v>1</v>
      </c>
      <c r="AC407" t="b">
        <f>VLOOKUP(E407,lists!$B$23:$D$25,2,FALSE)</f>
        <v>1</v>
      </c>
      <c r="AD407">
        <f t="shared" si="34"/>
        <v>1</v>
      </c>
      <c r="AP407" s="32">
        <v>44001</v>
      </c>
      <c r="AQ407" s="32" t="s">
        <v>110</v>
      </c>
      <c r="AR407" s="32" t="s">
        <v>48</v>
      </c>
      <c r="AS407" s="32" t="s">
        <v>44</v>
      </c>
      <c r="AT407" s="32" t="s">
        <v>51</v>
      </c>
      <c r="AU407" s="32">
        <v>7</v>
      </c>
      <c r="AV407" s="32">
        <v>5</v>
      </c>
      <c r="AW407" s="32" t="s">
        <v>40</v>
      </c>
      <c r="AX407" s="32" t="s">
        <v>41</v>
      </c>
      <c r="AY407" s="32" t="s">
        <v>56</v>
      </c>
      <c r="BA407" s="32" t="s">
        <v>42</v>
      </c>
      <c r="BB407" s="32" t="s">
        <v>34</v>
      </c>
      <c r="BC407" s="32">
        <v>0</v>
      </c>
      <c r="BD407" s="32">
        <v>0</v>
      </c>
      <c r="BG407" s="32" t="s">
        <v>42</v>
      </c>
      <c r="BH407" s="32" t="s">
        <v>34</v>
      </c>
      <c r="BI407" s="32" t="s">
        <v>91</v>
      </c>
    </row>
    <row r="408" spans="1:61" x14ac:dyDescent="0.35">
      <c r="A408" s="4">
        <f t="shared" si="38"/>
        <v>408</v>
      </c>
      <c r="B408" s="4">
        <f t="shared" si="36"/>
        <v>407</v>
      </c>
      <c r="C408" s="12">
        <v>44061</v>
      </c>
      <c r="D408" t="s">
        <v>47</v>
      </c>
      <c r="E408" s="5" t="s">
        <v>48</v>
      </c>
      <c r="F408" t="s">
        <v>338</v>
      </c>
      <c r="G408" t="s">
        <v>67</v>
      </c>
      <c r="H408" s="21">
        <f>VLOOKUP(G408,lists!Z:AA,2,FALSE)</f>
        <v>12</v>
      </c>
      <c r="I408">
        <v>5</v>
      </c>
      <c r="J408" t="s">
        <v>32</v>
      </c>
      <c r="N408" t="s">
        <v>862</v>
      </c>
      <c r="O408" t="s">
        <v>34</v>
      </c>
      <c r="P408"/>
      <c r="Q408" t="s">
        <v>303</v>
      </c>
      <c r="U408" s="3" t="str">
        <f t="shared" si="37"/>
        <v>Other</v>
      </c>
      <c r="V408" s="3" t="str">
        <f t="shared" si="35"/>
        <v>A</v>
      </c>
      <c r="W408" t="b">
        <f>VLOOKUP(J408,lists!$B$2:$C$3,2,FALSE)</f>
        <v>1</v>
      </c>
      <c r="X408" t="b">
        <f>VLOOKUP(U408,lists!$B:$C,2,FALSE)</f>
        <v>1</v>
      </c>
      <c r="Y408" t="b">
        <f>IF(AND(H408&gt;=FLAT!$L$1,'Raw - F'!H408&lt;=FLAT!$L$2),TRUE,FALSE)</f>
        <v>1</v>
      </c>
      <c r="Z408" t="b">
        <f>VLOOKUP(V408,lists!$B$7:$C$8,2,FALSE)</f>
        <v>1</v>
      </c>
      <c r="AA408" t="b">
        <f>VLOOKUP(IF(K408="","Open",SUBSTITUTE(K408,"/Nov","")),lists!$B$27:$D$29,2,FALSE)</f>
        <v>1</v>
      </c>
      <c r="AB408" t="b">
        <f>VLOOKUP(I408,lists!B:C,2,FALSE)</f>
        <v>1</v>
      </c>
      <c r="AC408" t="b">
        <f>VLOOKUP(E408,lists!$B$23:$D$25,2,FALSE)</f>
        <v>1</v>
      </c>
      <c r="AD408">
        <f t="shared" si="34"/>
        <v>1</v>
      </c>
      <c r="AP408" s="32">
        <v>44001</v>
      </c>
      <c r="AQ408" s="32" t="s">
        <v>110</v>
      </c>
      <c r="AR408" s="32" t="s">
        <v>48</v>
      </c>
      <c r="AS408" s="32" t="s">
        <v>49</v>
      </c>
      <c r="AT408" s="32" t="s">
        <v>51</v>
      </c>
      <c r="AU408" s="32">
        <v>7</v>
      </c>
      <c r="AV408" s="32">
        <v>5</v>
      </c>
      <c r="AW408" s="32" t="s">
        <v>40</v>
      </c>
      <c r="AX408" s="32" t="s">
        <v>50</v>
      </c>
      <c r="BA408" s="32" t="s">
        <v>46</v>
      </c>
      <c r="BB408" s="32" t="s">
        <v>52</v>
      </c>
      <c r="BC408" s="32">
        <v>0</v>
      </c>
      <c r="BD408" s="32">
        <v>0</v>
      </c>
      <c r="BG408" s="32" t="s">
        <v>81</v>
      </c>
      <c r="BH408" s="32" t="s">
        <v>52</v>
      </c>
      <c r="BI408" s="32" t="s">
        <v>91</v>
      </c>
    </row>
    <row r="409" spans="1:61" x14ac:dyDescent="0.35">
      <c r="A409" s="4">
        <f t="shared" si="38"/>
        <v>409</v>
      </c>
      <c r="B409" s="4">
        <f t="shared" si="36"/>
        <v>408</v>
      </c>
      <c r="C409" s="12">
        <v>44061</v>
      </c>
      <c r="D409" t="s">
        <v>47</v>
      </c>
      <c r="E409" s="5" t="s">
        <v>48</v>
      </c>
      <c r="F409" t="s">
        <v>440</v>
      </c>
      <c r="G409" t="s">
        <v>333</v>
      </c>
      <c r="H409" s="21">
        <f>VLOOKUP(G409,lists!Z:AA,2,FALSE)</f>
        <v>7</v>
      </c>
      <c r="I409">
        <v>5</v>
      </c>
      <c r="J409" t="s">
        <v>40</v>
      </c>
      <c r="K409" t="s">
        <v>50</v>
      </c>
      <c r="N409" t="s">
        <v>861</v>
      </c>
      <c r="O409" t="s">
        <v>34</v>
      </c>
      <c r="P409"/>
      <c r="Q409">
        <v>0</v>
      </c>
      <c r="U409" s="3" t="str">
        <f t="shared" si="37"/>
        <v>2YO</v>
      </c>
      <c r="V409" s="3" t="str">
        <f t="shared" si="35"/>
        <v>A</v>
      </c>
      <c r="W409" t="b">
        <f>VLOOKUP(J409,lists!$B$2:$C$3,2,FALSE)</f>
        <v>1</v>
      </c>
      <c r="X409" t="b">
        <f>VLOOKUP(U409,lists!$B:$C,2,FALSE)</f>
        <v>1</v>
      </c>
      <c r="Y409" t="b">
        <f>IF(AND(H409&gt;=FLAT!$L$1,'Raw - F'!H409&lt;=FLAT!$L$2),TRUE,FALSE)</f>
        <v>1</v>
      </c>
      <c r="Z409" t="b">
        <f>VLOOKUP(V409,lists!$B$7:$C$8,2,FALSE)</f>
        <v>1</v>
      </c>
      <c r="AA409" t="b">
        <f>VLOOKUP(IF(K409="","Open",SUBSTITUTE(K409,"/Nov","")),lists!$B$27:$D$29,2,FALSE)</f>
        <v>1</v>
      </c>
      <c r="AB409" t="b">
        <f>VLOOKUP(I409,lists!B:C,2,FALSE)</f>
        <v>1</v>
      </c>
      <c r="AC409" t="b">
        <f>VLOOKUP(E409,lists!$B$23:$D$25,2,FALSE)</f>
        <v>1</v>
      </c>
      <c r="AD409">
        <f t="shared" si="34"/>
        <v>1</v>
      </c>
      <c r="AP409" s="32">
        <v>44001</v>
      </c>
      <c r="AQ409" s="32" t="s">
        <v>110</v>
      </c>
      <c r="AR409" s="32" t="s">
        <v>48</v>
      </c>
      <c r="AS409" s="32" t="s">
        <v>30</v>
      </c>
      <c r="AT409" s="32" t="s">
        <v>45</v>
      </c>
      <c r="AU409" s="32">
        <v>10</v>
      </c>
      <c r="AV409" s="32">
        <v>5</v>
      </c>
      <c r="AW409" s="32" t="s">
        <v>32</v>
      </c>
      <c r="BA409" s="32" t="s">
        <v>43</v>
      </c>
      <c r="BB409" s="32" t="s">
        <v>34</v>
      </c>
      <c r="BC409" s="32">
        <v>51</v>
      </c>
      <c r="BD409" s="32">
        <v>70</v>
      </c>
      <c r="BG409" s="32" t="s">
        <v>43</v>
      </c>
      <c r="BH409" s="32" t="s">
        <v>34</v>
      </c>
      <c r="BI409" s="32" t="s">
        <v>303</v>
      </c>
    </row>
    <row r="410" spans="1:61" x14ac:dyDescent="0.35">
      <c r="A410" s="4">
        <f t="shared" si="38"/>
        <v>410</v>
      </c>
      <c r="B410" s="4">
        <f t="shared" si="36"/>
        <v>409</v>
      </c>
      <c r="C410" s="12">
        <v>44062</v>
      </c>
      <c r="D410" t="s">
        <v>184</v>
      </c>
      <c r="E410" s="5" t="s">
        <v>48</v>
      </c>
      <c r="F410" t="s">
        <v>673</v>
      </c>
      <c r="G410" t="s">
        <v>328</v>
      </c>
      <c r="H410" s="21">
        <f>VLOOKUP(G410,lists!Z:AA,2,FALSE)</f>
        <v>6</v>
      </c>
      <c r="I410">
        <v>6</v>
      </c>
      <c r="J410" t="s">
        <v>32</v>
      </c>
      <c r="N410" t="s">
        <v>862</v>
      </c>
      <c r="O410" t="s">
        <v>34</v>
      </c>
      <c r="P410"/>
      <c r="Q410" t="s">
        <v>870</v>
      </c>
      <c r="U410" s="3" t="str">
        <f t="shared" si="37"/>
        <v>Other</v>
      </c>
      <c r="V410" s="3" t="str">
        <f t="shared" si="35"/>
        <v>A</v>
      </c>
      <c r="W410" t="b">
        <f>VLOOKUP(J410,lists!$B$2:$C$3,2,FALSE)</f>
        <v>1</v>
      </c>
      <c r="X410" t="b">
        <f>VLOOKUP(U410,lists!$B:$C,2,FALSE)</f>
        <v>1</v>
      </c>
      <c r="Y410" t="b">
        <f>IF(AND(H410&gt;=FLAT!$L$1,'Raw - F'!H410&lt;=FLAT!$L$2),TRUE,FALSE)</f>
        <v>1</v>
      </c>
      <c r="Z410" t="b">
        <f>VLOOKUP(V410,lists!$B$7:$C$8,2,FALSE)</f>
        <v>1</v>
      </c>
      <c r="AA410" t="b">
        <f>VLOOKUP(IF(K410="","Open",SUBSTITUTE(K410,"/Nov","")),lists!$B$27:$D$29,2,FALSE)</f>
        <v>1</v>
      </c>
      <c r="AB410" t="b">
        <f>VLOOKUP(I410,lists!B:C,2,FALSE)</f>
        <v>1</v>
      </c>
      <c r="AC410" t="b">
        <f>VLOOKUP(E410,lists!$B$23:$D$25,2,FALSE)</f>
        <v>1</v>
      </c>
      <c r="AD410">
        <f t="shared" ref="AD410:AD473" si="39">IF(AND(W410=TRUE,X410=TRUE,Y410=TRUE,Z410=TRUE,AA410=TRUE,AB410=TRUE,AC410=TRUE),1,0)</f>
        <v>1</v>
      </c>
      <c r="AP410" s="32">
        <v>44001</v>
      </c>
      <c r="AQ410" s="32" t="s">
        <v>110</v>
      </c>
      <c r="AR410" s="32" t="s">
        <v>48</v>
      </c>
      <c r="AS410" s="32" t="s">
        <v>30</v>
      </c>
      <c r="AT410" s="32" t="s">
        <v>37</v>
      </c>
      <c r="AU410" s="32">
        <v>6</v>
      </c>
      <c r="AV410" s="32">
        <v>6</v>
      </c>
      <c r="AW410" s="32" t="s">
        <v>32</v>
      </c>
      <c r="BA410" s="32" t="s">
        <v>43</v>
      </c>
      <c r="BB410" s="32" t="s">
        <v>34</v>
      </c>
      <c r="BC410" s="32">
        <v>46</v>
      </c>
      <c r="BD410" s="32">
        <v>65</v>
      </c>
      <c r="BG410" s="32" t="s">
        <v>43</v>
      </c>
      <c r="BH410" s="32" t="s">
        <v>34</v>
      </c>
      <c r="BI410" s="32" t="s">
        <v>297</v>
      </c>
    </row>
    <row r="411" spans="1:61" x14ac:dyDescent="0.35">
      <c r="A411" s="4">
        <f t="shared" si="38"/>
        <v>411</v>
      </c>
      <c r="B411" s="4">
        <f t="shared" si="36"/>
        <v>410</v>
      </c>
      <c r="C411" s="12">
        <v>44062</v>
      </c>
      <c r="D411" t="s">
        <v>184</v>
      </c>
      <c r="E411" s="5" t="s">
        <v>48</v>
      </c>
      <c r="F411" t="s">
        <v>674</v>
      </c>
      <c r="G411" t="s">
        <v>328</v>
      </c>
      <c r="H411" s="21">
        <f>VLOOKUP(G411,lists!Z:AA,2,FALSE)</f>
        <v>6</v>
      </c>
      <c r="I411">
        <v>5</v>
      </c>
      <c r="J411" t="s">
        <v>32</v>
      </c>
      <c r="N411" t="s">
        <v>868</v>
      </c>
      <c r="O411" t="s">
        <v>34</v>
      </c>
      <c r="P411"/>
      <c r="Q411" t="s">
        <v>296</v>
      </c>
      <c r="U411" s="3" t="str">
        <f t="shared" si="37"/>
        <v>Other</v>
      </c>
      <c r="V411" s="3" t="str">
        <f t="shared" si="35"/>
        <v>A</v>
      </c>
      <c r="W411" t="b">
        <f>VLOOKUP(J411,lists!$B$2:$C$3,2,FALSE)</f>
        <v>1</v>
      </c>
      <c r="X411" t="b">
        <f>VLOOKUP(U411,lists!$B:$C,2,FALSE)</f>
        <v>1</v>
      </c>
      <c r="Y411" t="b">
        <f>IF(AND(H411&gt;=FLAT!$L$1,'Raw - F'!H411&lt;=FLAT!$L$2),TRUE,FALSE)</f>
        <v>1</v>
      </c>
      <c r="Z411" t="b">
        <f>VLOOKUP(V411,lists!$B$7:$C$8,2,FALSE)</f>
        <v>1</v>
      </c>
      <c r="AA411" t="b">
        <f>VLOOKUP(IF(K411="","Open",SUBSTITUTE(K411,"/Nov","")),lists!$B$27:$D$29,2,FALSE)</f>
        <v>1</v>
      </c>
      <c r="AB411" t="b">
        <f>VLOOKUP(I411,lists!B:C,2,FALSE)</f>
        <v>1</v>
      </c>
      <c r="AC411" t="b">
        <f>VLOOKUP(E411,lists!$B$23:$D$25,2,FALSE)</f>
        <v>1</v>
      </c>
      <c r="AD411">
        <f t="shared" si="39"/>
        <v>1</v>
      </c>
      <c r="AP411" s="32">
        <v>44001</v>
      </c>
      <c r="AQ411" s="32" t="s">
        <v>110</v>
      </c>
      <c r="AR411" s="32" t="s">
        <v>48</v>
      </c>
      <c r="AS411" s="32" t="s">
        <v>30</v>
      </c>
      <c r="AT411" s="32" t="s">
        <v>36</v>
      </c>
      <c r="AU411" s="32">
        <v>8</v>
      </c>
      <c r="AV411" s="32">
        <v>6</v>
      </c>
      <c r="AW411" s="32" t="s">
        <v>32</v>
      </c>
      <c r="BA411" s="32" t="s">
        <v>33</v>
      </c>
      <c r="BB411" s="32" t="s">
        <v>34</v>
      </c>
      <c r="BC411" s="32">
        <v>46</v>
      </c>
      <c r="BD411" s="32">
        <v>60</v>
      </c>
      <c r="BG411" s="32" t="s">
        <v>81</v>
      </c>
      <c r="BH411" s="32" t="s">
        <v>34</v>
      </c>
      <c r="BI411" s="32" t="s">
        <v>299</v>
      </c>
    </row>
    <row r="412" spans="1:61" x14ac:dyDescent="0.35">
      <c r="A412" s="4">
        <f t="shared" si="38"/>
        <v>412</v>
      </c>
      <c r="B412" s="4">
        <f t="shared" si="36"/>
        <v>411</v>
      </c>
      <c r="C412" s="12">
        <v>44062</v>
      </c>
      <c r="D412" t="s">
        <v>184</v>
      </c>
      <c r="E412" s="5" t="s">
        <v>48</v>
      </c>
      <c r="F412" t="s">
        <v>675</v>
      </c>
      <c r="G412" t="s">
        <v>327</v>
      </c>
      <c r="H412" s="21">
        <f>VLOOKUP(G412,lists!Z:AA,2,FALSE)</f>
        <v>5</v>
      </c>
      <c r="I412">
        <v>3</v>
      </c>
      <c r="J412" t="s">
        <v>32</v>
      </c>
      <c r="N412" t="s">
        <v>862</v>
      </c>
      <c r="O412" t="s">
        <v>34</v>
      </c>
      <c r="P412"/>
      <c r="Q412" t="s">
        <v>304</v>
      </c>
      <c r="U412" s="3" t="str">
        <f t="shared" si="37"/>
        <v>Other</v>
      </c>
      <c r="V412" s="3" t="str">
        <f t="shared" si="35"/>
        <v>A</v>
      </c>
      <c r="W412" t="b">
        <f>VLOOKUP(J412,lists!$B$2:$C$3,2,FALSE)</f>
        <v>1</v>
      </c>
      <c r="X412" t="b">
        <f>VLOOKUP(U412,lists!$B:$C,2,FALSE)</f>
        <v>1</v>
      </c>
      <c r="Y412" t="b">
        <f>IF(AND(H412&gt;=FLAT!$L$1,'Raw - F'!H412&lt;=FLAT!$L$2),TRUE,FALSE)</f>
        <v>1</v>
      </c>
      <c r="Z412" t="b">
        <f>VLOOKUP(V412,lists!$B$7:$C$8,2,FALSE)</f>
        <v>1</v>
      </c>
      <c r="AA412" t="b">
        <f>VLOOKUP(IF(K412="","Open",SUBSTITUTE(K412,"/Nov","")),lists!$B$27:$D$29,2,FALSE)</f>
        <v>1</v>
      </c>
      <c r="AB412" t="b">
        <f>VLOOKUP(I412,lists!B:C,2,FALSE)</f>
        <v>1</v>
      </c>
      <c r="AC412" t="b">
        <f>VLOOKUP(E412,lists!$B$23:$D$25,2,FALSE)</f>
        <v>1</v>
      </c>
      <c r="AD412">
        <f t="shared" si="39"/>
        <v>1</v>
      </c>
      <c r="AP412" s="32">
        <v>44001</v>
      </c>
      <c r="AQ412" s="32" t="s">
        <v>110</v>
      </c>
      <c r="AR412" s="32" t="s">
        <v>48</v>
      </c>
      <c r="AS412" s="32" t="s">
        <v>30</v>
      </c>
      <c r="AT412" s="32" t="s">
        <v>31</v>
      </c>
      <c r="AU412" s="32">
        <v>12</v>
      </c>
      <c r="AV412" s="32">
        <v>6</v>
      </c>
      <c r="AW412" s="32" t="s">
        <v>32</v>
      </c>
      <c r="BA412" s="32" t="s">
        <v>33</v>
      </c>
      <c r="BB412" s="32" t="s">
        <v>34</v>
      </c>
      <c r="BC412" s="32">
        <v>46</v>
      </c>
      <c r="BD412" s="32">
        <v>56</v>
      </c>
      <c r="BG412" s="32" t="s">
        <v>81</v>
      </c>
      <c r="BH412" s="32" t="s">
        <v>34</v>
      </c>
      <c r="BI412" s="32" t="s">
        <v>309</v>
      </c>
    </row>
    <row r="413" spans="1:61" x14ac:dyDescent="0.35">
      <c r="A413" s="4">
        <f t="shared" si="38"/>
        <v>413</v>
      </c>
      <c r="B413" s="4">
        <f t="shared" si="36"/>
        <v>412</v>
      </c>
      <c r="C413" s="12">
        <v>44062</v>
      </c>
      <c r="D413" t="s">
        <v>184</v>
      </c>
      <c r="E413" s="5" t="s">
        <v>48</v>
      </c>
      <c r="F413" t="s">
        <v>676</v>
      </c>
      <c r="G413" t="s">
        <v>329</v>
      </c>
      <c r="H413" s="21">
        <f>VLOOKUP(G413,lists!Z:AA,2,FALSE)</f>
        <v>8</v>
      </c>
      <c r="I413">
        <v>6</v>
      </c>
      <c r="J413" t="s">
        <v>32</v>
      </c>
      <c r="N413" t="s">
        <v>864</v>
      </c>
      <c r="O413" t="s">
        <v>34</v>
      </c>
      <c r="P413"/>
      <c r="Q413" t="s">
        <v>297</v>
      </c>
      <c r="U413" s="3" t="str">
        <f t="shared" si="37"/>
        <v>Other</v>
      </c>
      <c r="V413" s="3" t="str">
        <f t="shared" si="35"/>
        <v>A</v>
      </c>
      <c r="W413" t="b">
        <f>VLOOKUP(J413,lists!$B$2:$C$3,2,FALSE)</f>
        <v>1</v>
      </c>
      <c r="X413" t="b">
        <f>VLOOKUP(U413,lists!$B:$C,2,FALSE)</f>
        <v>1</v>
      </c>
      <c r="Y413" t="b">
        <f>IF(AND(H413&gt;=FLAT!$L$1,'Raw - F'!H413&lt;=FLAT!$L$2),TRUE,FALSE)</f>
        <v>1</v>
      </c>
      <c r="Z413" t="b">
        <f>VLOOKUP(V413,lists!$B$7:$C$8,2,FALSE)</f>
        <v>1</v>
      </c>
      <c r="AA413" t="b">
        <f>VLOOKUP(IF(K413="","Open",SUBSTITUTE(K413,"/Nov","")),lists!$B$27:$D$29,2,FALSE)</f>
        <v>1</v>
      </c>
      <c r="AB413" t="b">
        <f>VLOOKUP(I413,lists!B:C,2,FALSE)</f>
        <v>1</v>
      </c>
      <c r="AC413" t="b">
        <f>VLOOKUP(E413,lists!$B$23:$D$25,2,FALSE)</f>
        <v>1</v>
      </c>
      <c r="AD413">
        <f t="shared" si="39"/>
        <v>1</v>
      </c>
      <c r="AP413" s="32">
        <v>44001</v>
      </c>
      <c r="AQ413" s="32" t="s">
        <v>55</v>
      </c>
      <c r="AR413" s="32" t="s">
        <v>54</v>
      </c>
      <c r="AS413" s="32" t="s">
        <v>30</v>
      </c>
      <c r="AT413" s="32" t="s">
        <v>31</v>
      </c>
      <c r="AU413" s="32">
        <v>12</v>
      </c>
      <c r="AV413" s="32">
        <v>3</v>
      </c>
      <c r="AW413" s="32" t="s">
        <v>32</v>
      </c>
      <c r="BA413" s="32" t="s">
        <v>46</v>
      </c>
      <c r="BB413" s="32" t="s">
        <v>52</v>
      </c>
      <c r="BC413" s="32">
        <v>71</v>
      </c>
      <c r="BD413" s="32">
        <v>90</v>
      </c>
      <c r="BG413" s="32" t="s">
        <v>81</v>
      </c>
      <c r="BH413" s="32" t="s">
        <v>52</v>
      </c>
      <c r="BI413" s="32" t="s">
        <v>304</v>
      </c>
    </row>
    <row r="414" spans="1:61" x14ac:dyDescent="0.35">
      <c r="A414" s="4">
        <f t="shared" si="38"/>
        <v>414</v>
      </c>
      <c r="B414" s="4">
        <f t="shared" si="36"/>
        <v>413</v>
      </c>
      <c r="C414" s="12">
        <v>44062</v>
      </c>
      <c r="D414" t="s">
        <v>184</v>
      </c>
      <c r="E414" s="5" t="s">
        <v>48</v>
      </c>
      <c r="F414" t="s">
        <v>677</v>
      </c>
      <c r="G414" t="s">
        <v>330</v>
      </c>
      <c r="H414" s="21">
        <f>VLOOKUP(G414,lists!Z:AA,2,FALSE)</f>
        <v>10</v>
      </c>
      <c r="I414">
        <v>5</v>
      </c>
      <c r="J414" t="s">
        <v>32</v>
      </c>
      <c r="N414" t="s">
        <v>862</v>
      </c>
      <c r="O414" t="s">
        <v>34</v>
      </c>
      <c r="P414"/>
      <c r="Q414" t="s">
        <v>296</v>
      </c>
      <c r="U414" s="3" t="str">
        <f t="shared" si="37"/>
        <v>Other</v>
      </c>
      <c r="V414" s="3" t="str">
        <f t="shared" si="35"/>
        <v>A</v>
      </c>
      <c r="W414" t="b">
        <f>VLOOKUP(J414,lists!$B$2:$C$3,2,FALSE)</f>
        <v>1</v>
      </c>
      <c r="X414" t="b">
        <f>VLOOKUP(U414,lists!$B:$C,2,FALSE)</f>
        <v>1</v>
      </c>
      <c r="Y414" t="b">
        <f>IF(AND(H414&gt;=FLAT!$L$1,'Raw - F'!H414&lt;=FLAT!$L$2),TRUE,FALSE)</f>
        <v>1</v>
      </c>
      <c r="Z414" t="b">
        <f>VLOOKUP(V414,lists!$B$7:$C$8,2,FALSE)</f>
        <v>1</v>
      </c>
      <c r="AA414" t="b">
        <f>VLOOKUP(IF(K414="","Open",SUBSTITUTE(K414,"/Nov","")),lists!$B$27:$D$29,2,FALSE)</f>
        <v>1</v>
      </c>
      <c r="AB414" t="b">
        <f>VLOOKUP(I414,lists!B:C,2,FALSE)</f>
        <v>1</v>
      </c>
      <c r="AC414" t="b">
        <f>VLOOKUP(E414,lists!$B$23:$D$25,2,FALSE)</f>
        <v>1</v>
      </c>
      <c r="AD414">
        <f t="shared" si="39"/>
        <v>1</v>
      </c>
      <c r="AP414" s="32">
        <v>44001</v>
      </c>
      <c r="AQ414" s="32" t="s">
        <v>55</v>
      </c>
      <c r="AR414" s="32" t="s">
        <v>54</v>
      </c>
      <c r="AS414" s="32" t="s">
        <v>30</v>
      </c>
      <c r="AT414" s="32" t="s">
        <v>37</v>
      </c>
      <c r="AU414" s="32">
        <v>6</v>
      </c>
      <c r="AV414" s="32">
        <v>4</v>
      </c>
      <c r="AW414" s="32" t="s">
        <v>32</v>
      </c>
      <c r="BA414" s="32" t="s">
        <v>33</v>
      </c>
      <c r="BB414" s="32" t="s">
        <v>34</v>
      </c>
      <c r="BC414" s="32">
        <v>60</v>
      </c>
      <c r="BD414" s="32">
        <v>79</v>
      </c>
      <c r="BG414" s="32" t="s">
        <v>81</v>
      </c>
      <c r="BH414" s="32" t="s">
        <v>34</v>
      </c>
      <c r="BI414" s="32" t="s">
        <v>316</v>
      </c>
    </row>
    <row r="415" spans="1:61" x14ac:dyDescent="0.35">
      <c r="A415" s="4">
        <f t="shared" si="38"/>
        <v>415</v>
      </c>
      <c r="B415" s="4">
        <f t="shared" si="36"/>
        <v>414</v>
      </c>
      <c r="C415" s="12">
        <v>44062</v>
      </c>
      <c r="D415" t="s">
        <v>184</v>
      </c>
      <c r="E415" s="5" t="s">
        <v>48</v>
      </c>
      <c r="F415" t="s">
        <v>477</v>
      </c>
      <c r="G415" t="s">
        <v>334</v>
      </c>
      <c r="H415" s="21">
        <f>VLOOKUP(G415,lists!Z:AA,2,FALSE)</f>
        <v>14</v>
      </c>
      <c r="I415">
        <v>6</v>
      </c>
      <c r="J415" t="s">
        <v>32</v>
      </c>
      <c r="N415" t="s">
        <v>862</v>
      </c>
      <c r="O415" t="s">
        <v>34</v>
      </c>
      <c r="P415"/>
      <c r="Q415" t="s">
        <v>321</v>
      </c>
      <c r="U415" s="3" t="str">
        <f t="shared" si="37"/>
        <v>Other</v>
      </c>
      <c r="V415" s="3" t="str">
        <f t="shared" si="35"/>
        <v>A</v>
      </c>
      <c r="W415" t="b">
        <f>VLOOKUP(J415,lists!$B$2:$C$3,2,FALSE)</f>
        <v>1</v>
      </c>
      <c r="X415" t="b">
        <f>VLOOKUP(U415,lists!$B:$C,2,FALSE)</f>
        <v>1</v>
      </c>
      <c r="Y415" t="b">
        <f>IF(AND(H415&gt;=FLAT!$L$1,'Raw - F'!H415&lt;=FLAT!$L$2),TRUE,FALSE)</f>
        <v>1</v>
      </c>
      <c r="Z415" t="b">
        <f>VLOOKUP(V415,lists!$B$7:$C$8,2,FALSE)</f>
        <v>1</v>
      </c>
      <c r="AA415" t="b">
        <f>VLOOKUP(IF(K415="","Open",SUBSTITUTE(K415,"/Nov","")),lists!$B$27:$D$29,2,FALSE)</f>
        <v>1</v>
      </c>
      <c r="AB415" t="b">
        <f>VLOOKUP(I415,lists!B:C,2,FALSE)</f>
        <v>1</v>
      </c>
      <c r="AC415" t="b">
        <f>VLOOKUP(E415,lists!$B$23:$D$25,2,FALSE)</f>
        <v>1</v>
      </c>
      <c r="AD415">
        <f t="shared" si="39"/>
        <v>1</v>
      </c>
      <c r="AP415" s="32">
        <v>44001</v>
      </c>
      <c r="AQ415" s="32" t="s">
        <v>55</v>
      </c>
      <c r="AR415" s="32" t="s">
        <v>54</v>
      </c>
      <c r="AS415" s="32" t="s">
        <v>225</v>
      </c>
      <c r="AT415" s="32" t="s">
        <v>37</v>
      </c>
      <c r="AU415" s="32">
        <v>6</v>
      </c>
      <c r="AV415" s="32">
        <v>5</v>
      </c>
      <c r="AW415" s="32" t="s">
        <v>40</v>
      </c>
      <c r="AX415" s="32" t="s">
        <v>50</v>
      </c>
      <c r="BA415" s="32" t="s">
        <v>42</v>
      </c>
      <c r="BB415" s="32" t="s">
        <v>34</v>
      </c>
      <c r="BC415" s="32">
        <v>0</v>
      </c>
      <c r="BD415" s="32">
        <v>0</v>
      </c>
      <c r="BG415" s="32" t="s">
        <v>42</v>
      </c>
      <c r="BH415" s="32" t="s">
        <v>34</v>
      </c>
      <c r="BI415" s="32" t="s">
        <v>91</v>
      </c>
    </row>
    <row r="416" spans="1:61" x14ac:dyDescent="0.35">
      <c r="A416" s="4">
        <f t="shared" si="38"/>
        <v>416</v>
      </c>
      <c r="B416" s="4">
        <f t="shared" si="36"/>
        <v>415</v>
      </c>
      <c r="C416" s="12">
        <v>44062</v>
      </c>
      <c r="D416" t="s">
        <v>184</v>
      </c>
      <c r="E416" s="5" t="s">
        <v>48</v>
      </c>
      <c r="F416" t="s">
        <v>678</v>
      </c>
      <c r="G416" t="s">
        <v>327</v>
      </c>
      <c r="H416" s="21">
        <f>VLOOKUP(G416,lists!Z:AA,2,FALSE)</f>
        <v>5</v>
      </c>
      <c r="I416">
        <v>5</v>
      </c>
      <c r="J416" t="s">
        <v>40</v>
      </c>
      <c r="K416" t="s">
        <v>41</v>
      </c>
      <c r="L416" t="s">
        <v>60</v>
      </c>
      <c r="N416" t="s">
        <v>861</v>
      </c>
      <c r="O416" t="s">
        <v>34</v>
      </c>
      <c r="P416" s="36">
        <v>22000</v>
      </c>
      <c r="Q416">
        <v>0</v>
      </c>
      <c r="U416" s="3" t="str">
        <f t="shared" si="37"/>
        <v>2YO</v>
      </c>
      <c r="V416" s="3" t="str">
        <f t="shared" si="35"/>
        <v>A</v>
      </c>
      <c r="W416" t="b">
        <f>VLOOKUP(J416,lists!$B$2:$C$3,2,FALSE)</f>
        <v>1</v>
      </c>
      <c r="X416" t="b">
        <f>VLOOKUP(U416,lists!$B:$C,2,FALSE)</f>
        <v>1</v>
      </c>
      <c r="Y416" t="b">
        <f>IF(AND(H416&gt;=FLAT!$L$1,'Raw - F'!H416&lt;=FLAT!$L$2),TRUE,FALSE)</f>
        <v>1</v>
      </c>
      <c r="Z416" t="b">
        <f>VLOOKUP(V416,lists!$B$7:$C$8,2,FALSE)</f>
        <v>1</v>
      </c>
      <c r="AA416" t="b">
        <f>VLOOKUP(IF(K416="","Open",SUBSTITUTE(K416,"/Nov","")),lists!$B$27:$D$29,2,FALSE)</f>
        <v>1</v>
      </c>
      <c r="AB416" t="b">
        <f>VLOOKUP(I416,lists!B:C,2,FALSE)</f>
        <v>1</v>
      </c>
      <c r="AC416" t="b">
        <f>VLOOKUP(E416,lists!$B$23:$D$25,2,FALSE)</f>
        <v>1</v>
      </c>
      <c r="AD416">
        <f t="shared" si="39"/>
        <v>1</v>
      </c>
      <c r="AP416" s="32">
        <v>44001</v>
      </c>
      <c r="AQ416" s="32" t="s">
        <v>55</v>
      </c>
      <c r="AR416" s="32" t="s">
        <v>54</v>
      </c>
      <c r="AS416" s="32" t="s">
        <v>49</v>
      </c>
      <c r="AT416" s="32" t="s">
        <v>51</v>
      </c>
      <c r="AU416" s="32">
        <v>7</v>
      </c>
      <c r="AV416" s="32">
        <v>5</v>
      </c>
      <c r="AW416" s="32" t="s">
        <v>40</v>
      </c>
      <c r="AX416" s="32" t="s">
        <v>50</v>
      </c>
      <c r="BA416" s="32" t="s">
        <v>43</v>
      </c>
      <c r="BB416" s="32" t="s">
        <v>34</v>
      </c>
      <c r="BC416" s="32">
        <v>0</v>
      </c>
      <c r="BD416" s="32">
        <v>0</v>
      </c>
      <c r="BG416" s="32" t="s">
        <v>43</v>
      </c>
      <c r="BH416" s="32" t="s">
        <v>34</v>
      </c>
      <c r="BI416" s="32" t="s">
        <v>91</v>
      </c>
    </row>
    <row r="417" spans="1:61" x14ac:dyDescent="0.35">
      <c r="A417" s="4">
        <f t="shared" ref="A417:A480" si="40">IF(B417="",A416,B417+1)</f>
        <v>417</v>
      </c>
      <c r="B417" s="4">
        <f t="shared" ref="B417:B480" si="41">IF(AND(A416&lt;1,AD417=1),1,IF(AD417=1,A416,""))</f>
        <v>416</v>
      </c>
      <c r="C417" s="12">
        <v>44062</v>
      </c>
      <c r="D417" t="s">
        <v>184</v>
      </c>
      <c r="E417" s="5" t="s">
        <v>48</v>
      </c>
      <c r="F417" t="s">
        <v>538</v>
      </c>
      <c r="G417" t="s">
        <v>330</v>
      </c>
      <c r="H417" s="21">
        <f>VLOOKUP(G417,lists!Z:AA,2,FALSE)</f>
        <v>10</v>
      </c>
      <c r="I417">
        <v>5</v>
      </c>
      <c r="J417" t="s">
        <v>40</v>
      </c>
      <c r="N417" t="s">
        <v>862</v>
      </c>
      <c r="O417" t="s">
        <v>34</v>
      </c>
      <c r="P417"/>
      <c r="Q417" t="s">
        <v>871</v>
      </c>
      <c r="U417" s="3" t="str">
        <f t="shared" si="37"/>
        <v>Other</v>
      </c>
      <c r="V417" s="3" t="str">
        <f t="shared" si="35"/>
        <v>A</v>
      </c>
      <c r="W417" t="b">
        <f>VLOOKUP(J417,lists!$B$2:$C$3,2,FALSE)</f>
        <v>1</v>
      </c>
      <c r="X417" t="b">
        <f>VLOOKUP(U417,lists!$B:$C,2,FALSE)</f>
        <v>1</v>
      </c>
      <c r="Y417" t="b">
        <f>IF(AND(H417&gt;=FLAT!$L$1,'Raw - F'!H417&lt;=FLAT!$L$2),TRUE,FALSE)</f>
        <v>1</v>
      </c>
      <c r="Z417" t="b">
        <f>VLOOKUP(V417,lists!$B$7:$C$8,2,FALSE)</f>
        <v>1</v>
      </c>
      <c r="AA417" t="b">
        <f>VLOOKUP(IF(K417="","Open",SUBSTITUTE(K417,"/Nov","")),lists!$B$27:$D$29,2,FALSE)</f>
        <v>1</v>
      </c>
      <c r="AB417" t="b">
        <f>VLOOKUP(I417,lists!B:C,2,FALSE)</f>
        <v>1</v>
      </c>
      <c r="AC417" t="b">
        <f>VLOOKUP(E417,lists!$B$23:$D$25,2,FALSE)</f>
        <v>1</v>
      </c>
      <c r="AD417">
        <f t="shared" si="39"/>
        <v>1</v>
      </c>
      <c r="AP417" s="32">
        <v>44001</v>
      </c>
      <c r="AQ417" s="32" t="s">
        <v>55</v>
      </c>
      <c r="AR417" s="32" t="s">
        <v>54</v>
      </c>
      <c r="AS417" s="32" t="s">
        <v>30</v>
      </c>
      <c r="AT417" s="32" t="s">
        <v>51</v>
      </c>
      <c r="AU417" s="32">
        <v>7</v>
      </c>
      <c r="AV417" s="32">
        <v>5</v>
      </c>
      <c r="AW417" s="32" t="s">
        <v>32</v>
      </c>
      <c r="BA417" s="32" t="s">
        <v>43</v>
      </c>
      <c r="BB417" s="32" t="s">
        <v>34</v>
      </c>
      <c r="BC417" s="32">
        <v>51</v>
      </c>
      <c r="BD417" s="32">
        <v>70</v>
      </c>
      <c r="BG417" s="32" t="s">
        <v>43</v>
      </c>
      <c r="BH417" s="32" t="s">
        <v>34</v>
      </c>
      <c r="BI417" s="32" t="s">
        <v>303</v>
      </c>
    </row>
    <row r="418" spans="1:61" x14ac:dyDescent="0.35">
      <c r="A418" s="4">
        <f t="shared" si="40"/>
        <v>418</v>
      </c>
      <c r="B418" s="4">
        <f t="shared" si="41"/>
        <v>417</v>
      </c>
      <c r="C418" s="12">
        <v>44062</v>
      </c>
      <c r="D418" t="s">
        <v>197</v>
      </c>
      <c r="E418" s="5" t="s">
        <v>29</v>
      </c>
      <c r="F418" t="s">
        <v>679</v>
      </c>
      <c r="G418" t="s">
        <v>330</v>
      </c>
      <c r="H418" s="21">
        <f>VLOOKUP(G418,lists!Z:AA,2,FALSE)</f>
        <v>10</v>
      </c>
      <c r="I418">
        <v>1</v>
      </c>
      <c r="J418" t="s">
        <v>40</v>
      </c>
      <c r="N418" t="s">
        <v>862</v>
      </c>
      <c r="O418" t="s">
        <v>34</v>
      </c>
      <c r="P418"/>
      <c r="Q418">
        <v>0</v>
      </c>
      <c r="U418" s="3" t="str">
        <f t="shared" si="37"/>
        <v>Other</v>
      </c>
      <c r="V418" s="3" t="str">
        <f t="shared" si="35"/>
        <v>A</v>
      </c>
      <c r="W418" t="b">
        <f>VLOOKUP(J418,lists!$B$2:$C$3,2,FALSE)</f>
        <v>1</v>
      </c>
      <c r="X418" t="b">
        <f>VLOOKUP(U418,lists!$B:$C,2,FALSE)</f>
        <v>1</v>
      </c>
      <c r="Y418" t="b">
        <f>IF(AND(H418&gt;=FLAT!$L$1,'Raw - F'!H418&lt;=FLAT!$L$2),TRUE,FALSE)</f>
        <v>1</v>
      </c>
      <c r="Z418" t="b">
        <f>VLOOKUP(V418,lists!$B$7:$C$8,2,FALSE)</f>
        <v>1</v>
      </c>
      <c r="AA418" t="b">
        <f>VLOOKUP(IF(K418="","Open",SUBSTITUTE(K418,"/Nov","")),lists!$B$27:$D$29,2,FALSE)</f>
        <v>1</v>
      </c>
      <c r="AB418" t="b">
        <f>VLOOKUP(I418,lists!B:C,2,FALSE)</f>
        <v>1</v>
      </c>
      <c r="AC418" t="b">
        <f>VLOOKUP(E418,lists!$B$23:$D$25,2,FALSE)</f>
        <v>1</v>
      </c>
      <c r="AD418">
        <f t="shared" si="39"/>
        <v>1</v>
      </c>
      <c r="AP418" s="32">
        <v>44001</v>
      </c>
      <c r="AQ418" s="32" t="s">
        <v>55</v>
      </c>
      <c r="AR418" s="32" t="s">
        <v>54</v>
      </c>
      <c r="AS418" s="32" t="s">
        <v>225</v>
      </c>
      <c r="AT418" s="32" t="s">
        <v>45</v>
      </c>
      <c r="AU418" s="32">
        <v>10</v>
      </c>
      <c r="AV418" s="32">
        <v>5</v>
      </c>
      <c r="AW418" s="32" t="s">
        <v>40</v>
      </c>
      <c r="AX418" s="32" t="s">
        <v>50</v>
      </c>
      <c r="BA418" s="32" t="s">
        <v>43</v>
      </c>
      <c r="BB418" s="32" t="s">
        <v>34</v>
      </c>
      <c r="BC418" s="32">
        <v>0</v>
      </c>
      <c r="BD418" s="32">
        <v>0</v>
      </c>
      <c r="BG418" s="32" t="s">
        <v>43</v>
      </c>
      <c r="BH418" s="32" t="s">
        <v>34</v>
      </c>
      <c r="BI418" s="32" t="s">
        <v>91</v>
      </c>
    </row>
    <row r="419" spans="1:61" x14ac:dyDescent="0.35">
      <c r="A419" s="4">
        <f t="shared" si="40"/>
        <v>419</v>
      </c>
      <c r="B419" s="4">
        <f t="shared" si="41"/>
        <v>418</v>
      </c>
      <c r="C419" s="12">
        <v>44062</v>
      </c>
      <c r="D419" t="s">
        <v>197</v>
      </c>
      <c r="E419" s="5" t="s">
        <v>29</v>
      </c>
      <c r="F419" t="s">
        <v>680</v>
      </c>
      <c r="G419" t="s">
        <v>67</v>
      </c>
      <c r="H419" s="21">
        <f>VLOOKUP(G419,lists!Z:AA,2,FALSE)</f>
        <v>12</v>
      </c>
      <c r="I419">
        <v>1</v>
      </c>
      <c r="J419" t="s">
        <v>40</v>
      </c>
      <c r="N419" t="s">
        <v>863</v>
      </c>
      <c r="O419" t="s">
        <v>120</v>
      </c>
      <c r="P419"/>
      <c r="Q419">
        <v>0</v>
      </c>
      <c r="U419" s="3" t="str">
        <f t="shared" si="37"/>
        <v>3YO</v>
      </c>
      <c r="V419" s="3" t="str">
        <f t="shared" si="35"/>
        <v>A</v>
      </c>
      <c r="W419" t="b">
        <f>VLOOKUP(J419,lists!$B$2:$C$3,2,FALSE)</f>
        <v>1</v>
      </c>
      <c r="X419" t="b">
        <f>VLOOKUP(U419,lists!$B:$C,2,FALSE)</f>
        <v>1</v>
      </c>
      <c r="Y419" t="b">
        <f>IF(AND(H419&gt;=FLAT!$L$1,'Raw - F'!H419&lt;=FLAT!$L$2),TRUE,FALSE)</f>
        <v>1</v>
      </c>
      <c r="Z419" t="b">
        <f>VLOOKUP(V419,lists!$B$7:$C$8,2,FALSE)</f>
        <v>1</v>
      </c>
      <c r="AA419" t="b">
        <f>VLOOKUP(IF(K419="","Open",SUBSTITUTE(K419,"/Nov","")),lists!$B$27:$D$29,2,FALSE)</f>
        <v>1</v>
      </c>
      <c r="AB419" t="b">
        <f>VLOOKUP(I419,lists!B:C,2,FALSE)</f>
        <v>1</v>
      </c>
      <c r="AC419" t="b">
        <f>VLOOKUP(E419,lists!$B$23:$D$25,2,FALSE)</f>
        <v>1</v>
      </c>
      <c r="AD419">
        <f t="shared" si="39"/>
        <v>1</v>
      </c>
      <c r="AP419" s="32">
        <v>44001</v>
      </c>
      <c r="AQ419" s="32" t="s">
        <v>55</v>
      </c>
      <c r="AR419" s="32" t="s">
        <v>54</v>
      </c>
      <c r="AS419" s="32" t="s">
        <v>30</v>
      </c>
      <c r="AT419" s="32" t="s">
        <v>31</v>
      </c>
      <c r="AU419" s="32">
        <v>12</v>
      </c>
      <c r="AV419" s="32">
        <v>5</v>
      </c>
      <c r="AW419" s="32" t="s">
        <v>32</v>
      </c>
      <c r="BA419" s="32" t="s">
        <v>33</v>
      </c>
      <c r="BB419" s="32" t="s">
        <v>34</v>
      </c>
      <c r="BC419" s="32">
        <v>49</v>
      </c>
      <c r="BD419" s="32">
        <v>68</v>
      </c>
      <c r="BG419" s="32" t="s">
        <v>81</v>
      </c>
      <c r="BH419" s="32" t="s">
        <v>34</v>
      </c>
      <c r="BI419" s="32" t="s">
        <v>295</v>
      </c>
    </row>
    <row r="420" spans="1:61" x14ac:dyDescent="0.35">
      <c r="A420" s="4">
        <f t="shared" si="40"/>
        <v>420</v>
      </c>
      <c r="B420" s="4">
        <f t="shared" si="41"/>
        <v>419</v>
      </c>
      <c r="C420" s="12">
        <v>44062</v>
      </c>
      <c r="D420" t="s">
        <v>197</v>
      </c>
      <c r="E420" s="5" t="s">
        <v>29</v>
      </c>
      <c r="F420" t="s">
        <v>681</v>
      </c>
      <c r="G420" t="s">
        <v>328</v>
      </c>
      <c r="H420" s="21">
        <f>VLOOKUP(G420,lists!Z:AA,2,FALSE)</f>
        <v>6</v>
      </c>
      <c r="I420">
        <v>2</v>
      </c>
      <c r="J420" t="s">
        <v>32</v>
      </c>
      <c r="N420" t="s">
        <v>861</v>
      </c>
      <c r="O420" t="s">
        <v>34</v>
      </c>
      <c r="P420"/>
      <c r="Q420">
        <v>0</v>
      </c>
      <c r="U420" s="3" t="str">
        <f t="shared" si="37"/>
        <v>2YO</v>
      </c>
      <c r="V420" s="3" t="str">
        <f t="shared" si="35"/>
        <v>A</v>
      </c>
      <c r="W420" t="b">
        <f>VLOOKUP(J420,lists!$B$2:$C$3,2,FALSE)</f>
        <v>1</v>
      </c>
      <c r="X420" t="b">
        <f>VLOOKUP(U420,lists!$B:$C,2,FALSE)</f>
        <v>1</v>
      </c>
      <c r="Y420" t="b">
        <f>IF(AND(H420&gt;=FLAT!$L$1,'Raw - F'!H420&lt;=FLAT!$L$2),TRUE,FALSE)</f>
        <v>1</v>
      </c>
      <c r="Z420" t="b">
        <f>VLOOKUP(V420,lists!$B$7:$C$8,2,FALSE)</f>
        <v>1</v>
      </c>
      <c r="AA420" t="b">
        <f>VLOOKUP(IF(K420="","Open",SUBSTITUTE(K420,"/Nov","")),lists!$B$27:$D$29,2,FALSE)</f>
        <v>1</v>
      </c>
      <c r="AB420" t="b">
        <f>VLOOKUP(I420,lists!B:C,2,FALSE)</f>
        <v>1</v>
      </c>
      <c r="AC420" t="b">
        <f>VLOOKUP(E420,lists!$B$23:$D$25,2,FALSE)</f>
        <v>1</v>
      </c>
      <c r="AD420">
        <f t="shared" si="39"/>
        <v>1</v>
      </c>
      <c r="AP420" s="32">
        <v>44001</v>
      </c>
      <c r="AQ420" s="32" t="s">
        <v>55</v>
      </c>
      <c r="AR420" s="32" t="s">
        <v>54</v>
      </c>
      <c r="AS420" s="32" t="s">
        <v>30</v>
      </c>
      <c r="AT420" s="32" t="s">
        <v>51</v>
      </c>
      <c r="AU420" s="32">
        <v>7</v>
      </c>
      <c r="AV420" s="32">
        <v>4</v>
      </c>
      <c r="AW420" s="32" t="s">
        <v>32</v>
      </c>
      <c r="BA420" s="32" t="s">
        <v>46</v>
      </c>
      <c r="BB420" s="32" t="s">
        <v>52</v>
      </c>
      <c r="BC420" s="32">
        <v>61</v>
      </c>
      <c r="BD420" s="32">
        <v>80</v>
      </c>
      <c r="BG420" s="32" t="s">
        <v>81</v>
      </c>
      <c r="BH420" s="32" t="s">
        <v>52</v>
      </c>
      <c r="BI420" s="32" t="s">
        <v>308</v>
      </c>
    </row>
    <row r="421" spans="1:61" x14ac:dyDescent="0.35">
      <c r="A421" s="4">
        <f t="shared" si="40"/>
        <v>421</v>
      </c>
      <c r="B421" s="4">
        <f t="shared" si="41"/>
        <v>420</v>
      </c>
      <c r="C421" s="12">
        <v>44062</v>
      </c>
      <c r="D421" t="s">
        <v>197</v>
      </c>
      <c r="E421" s="5" t="s">
        <v>29</v>
      </c>
      <c r="F421" t="s">
        <v>682</v>
      </c>
      <c r="G421" t="s">
        <v>333</v>
      </c>
      <c r="H421" s="21">
        <f>VLOOKUP(G421,lists!Z:AA,2,FALSE)</f>
        <v>7</v>
      </c>
      <c r="I421">
        <v>1</v>
      </c>
      <c r="J421" t="s">
        <v>40</v>
      </c>
      <c r="N421" t="s">
        <v>861</v>
      </c>
      <c r="O421" t="s">
        <v>34</v>
      </c>
      <c r="P421"/>
      <c r="Q421">
        <v>0</v>
      </c>
      <c r="U421" s="3" t="str">
        <f t="shared" si="37"/>
        <v>2YO</v>
      </c>
      <c r="V421" s="3" t="str">
        <f t="shared" si="35"/>
        <v>A</v>
      </c>
      <c r="W421" t="b">
        <f>VLOOKUP(J421,lists!$B$2:$C$3,2,FALSE)</f>
        <v>1</v>
      </c>
      <c r="X421" t="b">
        <f>VLOOKUP(U421,lists!$B:$C,2,FALSE)</f>
        <v>1</v>
      </c>
      <c r="Y421" t="b">
        <f>IF(AND(H421&gt;=FLAT!$L$1,'Raw - F'!H421&lt;=FLAT!$L$2),TRUE,FALSE)</f>
        <v>1</v>
      </c>
      <c r="Z421" t="b">
        <f>VLOOKUP(V421,lists!$B$7:$C$8,2,FALSE)</f>
        <v>1</v>
      </c>
      <c r="AA421" t="b">
        <f>VLOOKUP(IF(K421="","Open",SUBSTITUTE(K421,"/Nov","")),lists!$B$27:$D$29,2,FALSE)</f>
        <v>1</v>
      </c>
      <c r="AB421" t="b">
        <f>VLOOKUP(I421,lists!B:C,2,FALSE)</f>
        <v>1</v>
      </c>
      <c r="AC421" t="b">
        <f>VLOOKUP(E421,lists!$B$23:$D$25,2,FALSE)</f>
        <v>1</v>
      </c>
      <c r="AD421">
        <f t="shared" si="39"/>
        <v>1</v>
      </c>
      <c r="AP421" s="32">
        <v>44002</v>
      </c>
      <c r="AQ421" s="32" t="s">
        <v>218</v>
      </c>
      <c r="AR421" s="32" t="s">
        <v>48</v>
      </c>
      <c r="AS421" s="32" t="s">
        <v>267</v>
      </c>
      <c r="AT421" s="32" t="s">
        <v>39</v>
      </c>
      <c r="AU421" s="32">
        <v>5</v>
      </c>
      <c r="AV421" s="32">
        <v>1</v>
      </c>
      <c r="AW421" s="32" t="s">
        <v>40</v>
      </c>
      <c r="BA421" s="32" t="s">
        <v>42</v>
      </c>
      <c r="BB421" s="32" t="s">
        <v>52</v>
      </c>
      <c r="BC421" s="32">
        <v>0</v>
      </c>
      <c r="BD421" s="32">
        <v>0</v>
      </c>
      <c r="BG421" s="32" t="s">
        <v>42</v>
      </c>
      <c r="BH421" s="32" t="s">
        <v>52</v>
      </c>
      <c r="BI421" s="32" t="s">
        <v>91</v>
      </c>
    </row>
    <row r="422" spans="1:61" x14ac:dyDescent="0.35">
      <c r="A422" s="4">
        <f t="shared" si="40"/>
        <v>422</v>
      </c>
      <c r="B422" s="4">
        <f t="shared" si="41"/>
        <v>421</v>
      </c>
      <c r="C422" s="12">
        <v>44062</v>
      </c>
      <c r="D422" t="s">
        <v>197</v>
      </c>
      <c r="E422" s="5" t="s">
        <v>29</v>
      </c>
      <c r="F422" t="s">
        <v>683</v>
      </c>
      <c r="G422" t="s">
        <v>327</v>
      </c>
      <c r="H422" s="21">
        <f>VLOOKUP(G422,lists!Z:AA,2,FALSE)</f>
        <v>5</v>
      </c>
      <c r="I422">
        <v>2</v>
      </c>
      <c r="J422" t="s">
        <v>32</v>
      </c>
      <c r="N422" t="s">
        <v>862</v>
      </c>
      <c r="O422" t="s">
        <v>34</v>
      </c>
      <c r="P422"/>
      <c r="Q422" t="s">
        <v>301</v>
      </c>
      <c r="U422" s="3" t="str">
        <f t="shared" si="37"/>
        <v>Other</v>
      </c>
      <c r="V422" s="3" t="str">
        <f t="shared" si="35"/>
        <v>A</v>
      </c>
      <c r="W422" t="b">
        <f>VLOOKUP(J422,lists!$B$2:$C$3,2,FALSE)</f>
        <v>1</v>
      </c>
      <c r="X422" t="b">
        <f>VLOOKUP(U422,lists!$B:$C,2,FALSE)</f>
        <v>1</v>
      </c>
      <c r="Y422" t="b">
        <f>IF(AND(H422&gt;=FLAT!$L$1,'Raw - F'!H422&lt;=FLAT!$L$2),TRUE,FALSE)</f>
        <v>1</v>
      </c>
      <c r="Z422" t="b">
        <f>VLOOKUP(V422,lists!$B$7:$C$8,2,FALSE)</f>
        <v>1</v>
      </c>
      <c r="AA422" t="b">
        <f>VLOOKUP(IF(K422="","Open",SUBSTITUTE(K422,"/Nov","")),lists!$B$27:$D$29,2,FALSE)</f>
        <v>1</v>
      </c>
      <c r="AB422" t="b">
        <f>VLOOKUP(I422,lists!B:C,2,FALSE)</f>
        <v>1</v>
      </c>
      <c r="AC422" t="b">
        <f>VLOOKUP(E422,lists!$B$23:$D$25,2,FALSE)</f>
        <v>1</v>
      </c>
      <c r="AD422">
        <f t="shared" si="39"/>
        <v>1</v>
      </c>
      <c r="AP422" s="32">
        <v>44002</v>
      </c>
      <c r="AQ422" s="32" t="s">
        <v>218</v>
      </c>
      <c r="AR422" s="32" t="s">
        <v>48</v>
      </c>
      <c r="AS422" s="32" t="s">
        <v>268</v>
      </c>
      <c r="AT422" s="32" t="s">
        <v>37</v>
      </c>
      <c r="AU422" s="32">
        <v>6</v>
      </c>
      <c r="AV422" s="32">
        <v>1</v>
      </c>
      <c r="AW422" s="32" t="s">
        <v>40</v>
      </c>
      <c r="BA422" s="32" t="s">
        <v>42</v>
      </c>
      <c r="BB422" s="32" t="s">
        <v>34</v>
      </c>
      <c r="BC422" s="32">
        <v>0</v>
      </c>
      <c r="BD422" s="32">
        <v>0</v>
      </c>
      <c r="BG422" s="32" t="s">
        <v>42</v>
      </c>
      <c r="BH422" s="32" t="s">
        <v>34</v>
      </c>
      <c r="BI422" s="32" t="s">
        <v>91</v>
      </c>
    </row>
    <row r="423" spans="1:61" x14ac:dyDescent="0.35">
      <c r="A423" s="4">
        <f t="shared" si="40"/>
        <v>423</v>
      </c>
      <c r="B423" s="4">
        <f t="shared" si="41"/>
        <v>422</v>
      </c>
      <c r="C423" s="12">
        <v>44062</v>
      </c>
      <c r="D423" t="s">
        <v>197</v>
      </c>
      <c r="E423" s="5" t="s">
        <v>29</v>
      </c>
      <c r="F423" t="s">
        <v>684</v>
      </c>
      <c r="G423" t="s">
        <v>86</v>
      </c>
      <c r="H423" s="21">
        <f>VLOOKUP(G423,lists!Z:AA,2,FALSE)</f>
        <v>16</v>
      </c>
      <c r="I423">
        <v>2</v>
      </c>
      <c r="J423" t="s">
        <v>32</v>
      </c>
      <c r="N423" t="s">
        <v>862</v>
      </c>
      <c r="O423" t="s">
        <v>34</v>
      </c>
      <c r="P423"/>
      <c r="Q423" t="s">
        <v>301</v>
      </c>
      <c r="U423" s="3" t="str">
        <f t="shared" si="37"/>
        <v>Other</v>
      </c>
      <c r="V423" s="3" t="str">
        <f t="shared" si="35"/>
        <v>A</v>
      </c>
      <c r="W423" t="b">
        <f>VLOOKUP(J423,lists!$B$2:$C$3,2,FALSE)</f>
        <v>1</v>
      </c>
      <c r="X423" t="b">
        <f>VLOOKUP(U423,lists!$B:$C,2,FALSE)</f>
        <v>1</v>
      </c>
      <c r="Y423" t="b">
        <f>IF(AND(H423&gt;=FLAT!$L$1,'Raw - F'!H423&lt;=FLAT!$L$2),TRUE,FALSE)</f>
        <v>1</v>
      </c>
      <c r="Z423" t="b">
        <f>VLOOKUP(V423,lists!$B$7:$C$8,2,FALSE)</f>
        <v>1</v>
      </c>
      <c r="AA423" t="b">
        <f>VLOOKUP(IF(K423="","Open",SUBSTITUTE(K423,"/Nov","")),lists!$B$27:$D$29,2,FALSE)</f>
        <v>1</v>
      </c>
      <c r="AB423" t="b">
        <f>VLOOKUP(I423,lists!B:C,2,FALSE)</f>
        <v>1</v>
      </c>
      <c r="AC423" t="b">
        <f>VLOOKUP(E423,lists!$B$23:$D$25,2,FALSE)</f>
        <v>1</v>
      </c>
      <c r="AD423">
        <f t="shared" si="39"/>
        <v>1</v>
      </c>
      <c r="AP423" s="32">
        <v>44002</v>
      </c>
      <c r="AQ423" s="32" t="s">
        <v>218</v>
      </c>
      <c r="AR423" s="32" t="s">
        <v>48</v>
      </c>
      <c r="AS423" s="32" t="s">
        <v>269</v>
      </c>
      <c r="AT423" s="32" t="s">
        <v>37</v>
      </c>
      <c r="AU423" s="32">
        <v>6</v>
      </c>
      <c r="AV423" s="32">
        <v>1</v>
      </c>
      <c r="AW423" s="32" t="s">
        <v>40</v>
      </c>
      <c r="BA423" s="32" t="s">
        <v>33</v>
      </c>
      <c r="BB423" s="32" t="s">
        <v>34</v>
      </c>
      <c r="BC423" s="32">
        <v>0</v>
      </c>
      <c r="BD423" s="32">
        <v>0</v>
      </c>
      <c r="BG423" s="32" t="s">
        <v>81</v>
      </c>
      <c r="BH423" s="32" t="s">
        <v>34</v>
      </c>
      <c r="BI423" s="32" t="s">
        <v>91</v>
      </c>
    </row>
    <row r="424" spans="1:61" x14ac:dyDescent="0.35">
      <c r="A424" s="4">
        <f t="shared" si="40"/>
        <v>424</v>
      </c>
      <c r="B424" s="4">
        <f t="shared" si="41"/>
        <v>423</v>
      </c>
      <c r="C424" s="12">
        <v>44062</v>
      </c>
      <c r="D424" t="s">
        <v>197</v>
      </c>
      <c r="E424" s="5" t="s">
        <v>29</v>
      </c>
      <c r="F424" t="s">
        <v>685</v>
      </c>
      <c r="G424" t="s">
        <v>327</v>
      </c>
      <c r="H424" s="21">
        <f>VLOOKUP(G424,lists!Z:AA,2,FALSE)</f>
        <v>5</v>
      </c>
      <c r="I424">
        <v>2</v>
      </c>
      <c r="J424" t="s">
        <v>32</v>
      </c>
      <c r="N424" t="s">
        <v>862</v>
      </c>
      <c r="O424" t="s">
        <v>52</v>
      </c>
      <c r="P424"/>
      <c r="Q424" t="s">
        <v>300</v>
      </c>
      <c r="U424" s="3" t="str">
        <f t="shared" si="37"/>
        <v>Other</v>
      </c>
      <c r="V424" s="3" t="str">
        <f t="shared" si="35"/>
        <v>F</v>
      </c>
      <c r="W424" t="b">
        <f>VLOOKUP(J424,lists!$B$2:$C$3,2,FALSE)</f>
        <v>1</v>
      </c>
      <c r="X424" t="b">
        <f>VLOOKUP(U424,lists!$B:$C,2,FALSE)</f>
        <v>1</v>
      </c>
      <c r="Y424" t="b">
        <f>IF(AND(H424&gt;=FLAT!$L$1,'Raw - F'!H424&lt;=FLAT!$L$2),TRUE,FALSE)</f>
        <v>1</v>
      </c>
      <c r="Z424" t="b">
        <f>VLOOKUP(V424,lists!$B$7:$C$8,2,FALSE)</f>
        <v>1</v>
      </c>
      <c r="AA424" t="b">
        <f>VLOOKUP(IF(K424="","Open",SUBSTITUTE(K424,"/Nov","")),lists!$B$27:$D$29,2,FALSE)</f>
        <v>1</v>
      </c>
      <c r="AB424" t="b">
        <f>VLOOKUP(I424,lists!B:C,2,FALSE)</f>
        <v>1</v>
      </c>
      <c r="AC424" t="b">
        <f>VLOOKUP(E424,lists!$B$23:$D$25,2,FALSE)</f>
        <v>1</v>
      </c>
      <c r="AD424">
        <f t="shared" si="39"/>
        <v>1</v>
      </c>
      <c r="AP424" s="32">
        <v>44002</v>
      </c>
      <c r="AQ424" s="32" t="s">
        <v>218</v>
      </c>
      <c r="AR424" s="32" t="s">
        <v>48</v>
      </c>
      <c r="AS424" s="32" t="s">
        <v>270</v>
      </c>
      <c r="AT424" s="32" t="s">
        <v>36</v>
      </c>
      <c r="AU424" s="32">
        <v>8</v>
      </c>
      <c r="AV424" s="32">
        <v>1</v>
      </c>
      <c r="AW424" s="32" t="s">
        <v>40</v>
      </c>
      <c r="BA424" s="32" t="s">
        <v>43</v>
      </c>
      <c r="BB424" s="32" t="s">
        <v>271</v>
      </c>
      <c r="BC424" s="32">
        <v>0</v>
      </c>
      <c r="BD424" s="32">
        <v>0</v>
      </c>
      <c r="BG424" s="32" t="s">
        <v>43</v>
      </c>
      <c r="BH424" s="32" t="s">
        <v>34</v>
      </c>
      <c r="BI424" s="32" t="s">
        <v>91</v>
      </c>
    </row>
    <row r="425" spans="1:61" x14ac:dyDescent="0.35">
      <c r="A425" s="4">
        <f t="shared" si="40"/>
        <v>425</v>
      </c>
      <c r="B425" s="4">
        <f t="shared" si="41"/>
        <v>424</v>
      </c>
      <c r="C425" s="12">
        <v>44063</v>
      </c>
      <c r="D425" t="s">
        <v>173</v>
      </c>
      <c r="E425" s="5" t="s">
        <v>48</v>
      </c>
      <c r="F425" t="s">
        <v>686</v>
      </c>
      <c r="G425" t="s">
        <v>329</v>
      </c>
      <c r="H425" s="21">
        <f>VLOOKUP(G425,lists!Z:AA,2,FALSE)</f>
        <v>8</v>
      </c>
      <c r="I425">
        <v>6</v>
      </c>
      <c r="J425" t="s">
        <v>32</v>
      </c>
      <c r="N425" t="s">
        <v>863</v>
      </c>
      <c r="O425" t="s">
        <v>34</v>
      </c>
      <c r="P425"/>
      <c r="Q425" t="s">
        <v>321</v>
      </c>
      <c r="U425" s="3" t="str">
        <f t="shared" si="37"/>
        <v>3YO</v>
      </c>
      <c r="V425" s="3" t="str">
        <f t="shared" si="35"/>
        <v>A</v>
      </c>
      <c r="W425" t="b">
        <f>VLOOKUP(J425,lists!$B$2:$C$3,2,FALSE)</f>
        <v>1</v>
      </c>
      <c r="X425" t="b">
        <f>VLOOKUP(U425,lists!$B:$C,2,FALSE)</f>
        <v>1</v>
      </c>
      <c r="Y425" t="b">
        <f>IF(AND(H425&gt;=FLAT!$L$1,'Raw - F'!H425&lt;=FLAT!$L$2),TRUE,FALSE)</f>
        <v>1</v>
      </c>
      <c r="Z425" t="b">
        <f>VLOOKUP(V425,lists!$B$7:$C$8,2,FALSE)</f>
        <v>1</v>
      </c>
      <c r="AA425" t="b">
        <f>VLOOKUP(IF(K425="","Open",SUBSTITUTE(K425,"/Nov","")),lists!$B$27:$D$29,2,FALSE)</f>
        <v>1</v>
      </c>
      <c r="AB425" t="b">
        <f>VLOOKUP(I425,lists!B:C,2,FALSE)</f>
        <v>1</v>
      </c>
      <c r="AC425" t="b">
        <f>VLOOKUP(E425,lists!$B$23:$D$25,2,FALSE)</f>
        <v>1</v>
      </c>
      <c r="AD425">
        <f t="shared" si="39"/>
        <v>1</v>
      </c>
      <c r="AP425" s="32">
        <v>44002</v>
      </c>
      <c r="AQ425" s="32" t="s">
        <v>218</v>
      </c>
      <c r="AR425" s="32" t="s">
        <v>48</v>
      </c>
      <c r="AS425" s="32" t="s">
        <v>272</v>
      </c>
      <c r="AT425" s="32" t="s">
        <v>36</v>
      </c>
      <c r="AU425" s="32">
        <v>8</v>
      </c>
      <c r="AV425" s="32">
        <v>1</v>
      </c>
      <c r="AW425" s="32" t="s">
        <v>40</v>
      </c>
      <c r="BA425" s="32" t="s">
        <v>43</v>
      </c>
      <c r="BB425" s="32" t="s">
        <v>52</v>
      </c>
      <c r="BC425" s="32">
        <v>0</v>
      </c>
      <c r="BD425" s="32">
        <v>0</v>
      </c>
      <c r="BG425" s="32" t="s">
        <v>43</v>
      </c>
      <c r="BH425" s="32" t="s">
        <v>52</v>
      </c>
      <c r="BI425" s="32" t="s">
        <v>91</v>
      </c>
    </row>
    <row r="426" spans="1:61" x14ac:dyDescent="0.35">
      <c r="A426" s="4">
        <f t="shared" si="40"/>
        <v>426</v>
      </c>
      <c r="B426" s="4">
        <f t="shared" si="41"/>
        <v>425</v>
      </c>
      <c r="C426" s="12">
        <v>44063</v>
      </c>
      <c r="D426" t="s">
        <v>173</v>
      </c>
      <c r="E426" s="5" t="s">
        <v>48</v>
      </c>
      <c r="F426" t="s">
        <v>687</v>
      </c>
      <c r="G426" t="s">
        <v>67</v>
      </c>
      <c r="H426" s="21">
        <f>VLOOKUP(G426,lists!Z:AA,2,FALSE)</f>
        <v>12</v>
      </c>
      <c r="I426">
        <v>6</v>
      </c>
      <c r="J426" t="s">
        <v>32</v>
      </c>
      <c r="N426" t="s">
        <v>862</v>
      </c>
      <c r="O426" t="s">
        <v>34</v>
      </c>
      <c r="P426"/>
      <c r="Q426" t="s">
        <v>297</v>
      </c>
      <c r="U426" s="3" t="str">
        <f t="shared" si="37"/>
        <v>Other</v>
      </c>
      <c r="V426" s="3" t="str">
        <f t="shared" si="35"/>
        <v>A</v>
      </c>
      <c r="W426" t="b">
        <f>VLOOKUP(J426,lists!$B$2:$C$3,2,FALSE)</f>
        <v>1</v>
      </c>
      <c r="X426" t="b">
        <f>VLOOKUP(U426,lists!$B:$C,2,FALSE)</f>
        <v>1</v>
      </c>
      <c r="Y426" t="b">
        <f>IF(AND(H426&gt;=FLAT!$L$1,'Raw - F'!H426&lt;=FLAT!$L$2),TRUE,FALSE)</f>
        <v>1</v>
      </c>
      <c r="Z426" t="b">
        <f>VLOOKUP(V426,lists!$B$7:$C$8,2,FALSE)</f>
        <v>1</v>
      </c>
      <c r="AA426" t="b">
        <f>VLOOKUP(IF(K426="","Open",SUBSTITUTE(K426,"/Nov","")),lists!$B$27:$D$29,2,FALSE)</f>
        <v>1</v>
      </c>
      <c r="AB426" t="b">
        <f>VLOOKUP(I426,lists!B:C,2,FALSE)</f>
        <v>1</v>
      </c>
      <c r="AC426" t="b">
        <f>VLOOKUP(E426,lists!$B$23:$D$25,2,FALSE)</f>
        <v>1</v>
      </c>
      <c r="AD426">
        <f t="shared" si="39"/>
        <v>1</v>
      </c>
      <c r="AP426" s="32">
        <v>44002</v>
      </c>
      <c r="AQ426" s="32" t="s">
        <v>218</v>
      </c>
      <c r="AR426" s="32" t="s">
        <v>48</v>
      </c>
      <c r="AS426" s="32" t="s">
        <v>273</v>
      </c>
      <c r="AT426" s="32" t="s">
        <v>37</v>
      </c>
      <c r="AU426" s="32">
        <v>6</v>
      </c>
      <c r="AV426" s="32">
        <v>2</v>
      </c>
      <c r="AW426" s="32" t="s">
        <v>32</v>
      </c>
      <c r="BA426" s="32" t="s">
        <v>46</v>
      </c>
      <c r="BB426" s="32" t="s">
        <v>34</v>
      </c>
      <c r="BC426" s="32">
        <v>0</v>
      </c>
      <c r="BD426" s="32">
        <v>110</v>
      </c>
      <c r="BG426" s="32" t="s">
        <v>81</v>
      </c>
      <c r="BH426" s="32" t="s">
        <v>34</v>
      </c>
      <c r="BI426" s="32" t="s">
        <v>317</v>
      </c>
    </row>
    <row r="427" spans="1:61" x14ac:dyDescent="0.35">
      <c r="A427" s="4">
        <f t="shared" si="40"/>
        <v>427</v>
      </c>
      <c r="B427" s="4">
        <f t="shared" si="41"/>
        <v>426</v>
      </c>
      <c r="C427" s="12">
        <v>44063</v>
      </c>
      <c r="D427" t="s">
        <v>173</v>
      </c>
      <c r="E427" s="5" t="s">
        <v>48</v>
      </c>
      <c r="F427" t="s">
        <v>354</v>
      </c>
      <c r="G427" t="s">
        <v>86</v>
      </c>
      <c r="H427" s="21">
        <f>VLOOKUP(G427,lists!Z:AA,2,FALSE)</f>
        <v>16</v>
      </c>
      <c r="I427">
        <v>6</v>
      </c>
      <c r="J427" t="s">
        <v>32</v>
      </c>
      <c r="N427" t="s">
        <v>862</v>
      </c>
      <c r="O427" t="s">
        <v>34</v>
      </c>
      <c r="P427"/>
      <c r="Q427" t="s">
        <v>297</v>
      </c>
      <c r="U427" s="3" t="str">
        <f t="shared" si="37"/>
        <v>Other</v>
      </c>
      <c r="V427" s="3" t="str">
        <f t="shared" si="35"/>
        <v>A</v>
      </c>
      <c r="W427" t="b">
        <f>VLOOKUP(J427,lists!$B$2:$C$3,2,FALSE)</f>
        <v>1</v>
      </c>
      <c r="X427" t="b">
        <f>VLOOKUP(U427,lists!$B:$C,2,FALSE)</f>
        <v>1</v>
      </c>
      <c r="Y427" t="b">
        <f>IF(AND(H427&gt;=FLAT!$L$1,'Raw - F'!H427&lt;=FLAT!$L$2),TRUE,FALSE)</f>
        <v>1</v>
      </c>
      <c r="Z427" t="b">
        <f>VLOOKUP(V427,lists!$B$7:$C$8,2,FALSE)</f>
        <v>1</v>
      </c>
      <c r="AA427" t="b">
        <f>VLOOKUP(IF(K427="","Open",SUBSTITUTE(K427,"/Nov","")),lists!$B$27:$D$29,2,FALSE)</f>
        <v>1</v>
      </c>
      <c r="AB427" t="b">
        <f>VLOOKUP(I427,lists!B:C,2,FALSE)</f>
        <v>1</v>
      </c>
      <c r="AC427" t="b">
        <f>VLOOKUP(E427,lists!$B$23:$D$25,2,FALSE)</f>
        <v>1</v>
      </c>
      <c r="AD427">
        <f t="shared" si="39"/>
        <v>1</v>
      </c>
      <c r="AP427" s="32">
        <v>44002</v>
      </c>
      <c r="AQ427" s="32" t="s">
        <v>218</v>
      </c>
      <c r="AR427" s="32" t="s">
        <v>48</v>
      </c>
      <c r="AS427" s="32" t="s">
        <v>274</v>
      </c>
      <c r="AT427" s="32" t="s">
        <v>37</v>
      </c>
      <c r="AU427" s="32">
        <v>6</v>
      </c>
      <c r="AV427" s="32">
        <v>2</v>
      </c>
      <c r="AW427" s="32" t="s">
        <v>32</v>
      </c>
      <c r="BA427" s="32" t="s">
        <v>46</v>
      </c>
      <c r="BB427" s="32" t="s">
        <v>34</v>
      </c>
      <c r="BC427" s="32">
        <v>0</v>
      </c>
      <c r="BD427" s="32">
        <v>0</v>
      </c>
      <c r="BG427" s="32" t="s">
        <v>81</v>
      </c>
      <c r="BH427" s="32" t="s">
        <v>34</v>
      </c>
      <c r="BI427" s="32" t="s">
        <v>91</v>
      </c>
    </row>
    <row r="428" spans="1:61" x14ac:dyDescent="0.35">
      <c r="A428" s="4">
        <f t="shared" si="40"/>
        <v>428</v>
      </c>
      <c r="B428" s="4">
        <f t="shared" si="41"/>
        <v>427</v>
      </c>
      <c r="C428" s="12">
        <v>44063</v>
      </c>
      <c r="D428" t="s">
        <v>173</v>
      </c>
      <c r="E428" s="5" t="s">
        <v>48</v>
      </c>
      <c r="F428" t="s">
        <v>688</v>
      </c>
      <c r="G428" t="s">
        <v>327</v>
      </c>
      <c r="H428" s="21">
        <f>VLOOKUP(G428,lists!Z:AA,2,FALSE)</f>
        <v>5</v>
      </c>
      <c r="I428">
        <v>6</v>
      </c>
      <c r="J428" t="s">
        <v>32</v>
      </c>
      <c r="N428" t="s">
        <v>862</v>
      </c>
      <c r="O428" t="s">
        <v>34</v>
      </c>
      <c r="P428"/>
      <c r="Q428" t="s">
        <v>297</v>
      </c>
      <c r="U428" s="3" t="str">
        <f t="shared" si="37"/>
        <v>Other</v>
      </c>
      <c r="V428" s="3" t="str">
        <f t="shared" si="35"/>
        <v>A</v>
      </c>
      <c r="W428" t="b">
        <f>VLOOKUP(J428,lists!$B$2:$C$3,2,FALSE)</f>
        <v>1</v>
      </c>
      <c r="X428" t="b">
        <f>VLOOKUP(U428,lists!$B:$C,2,FALSE)</f>
        <v>1</v>
      </c>
      <c r="Y428" t="b">
        <f>IF(AND(H428&gt;=FLAT!$L$1,'Raw - F'!H428&lt;=FLAT!$L$2),TRUE,FALSE)</f>
        <v>1</v>
      </c>
      <c r="Z428" t="b">
        <f>VLOOKUP(V428,lists!$B$7:$C$8,2,FALSE)</f>
        <v>1</v>
      </c>
      <c r="AA428" t="b">
        <f>VLOOKUP(IF(K428="","Open",SUBSTITUTE(K428,"/Nov","")),lists!$B$27:$D$29,2,FALSE)</f>
        <v>1</v>
      </c>
      <c r="AB428" t="b">
        <f>VLOOKUP(I428,lists!B:C,2,FALSE)</f>
        <v>1</v>
      </c>
      <c r="AC428" t="b">
        <f>VLOOKUP(E428,lists!$B$23:$D$25,2,FALSE)</f>
        <v>1</v>
      </c>
      <c r="AD428">
        <f t="shared" si="39"/>
        <v>1</v>
      </c>
      <c r="AP428" s="32">
        <v>44002</v>
      </c>
      <c r="AQ428" s="32" t="s">
        <v>218</v>
      </c>
      <c r="AR428" s="32" t="s">
        <v>48</v>
      </c>
      <c r="AS428" s="32" t="s">
        <v>275</v>
      </c>
      <c r="AT428" s="32" t="s">
        <v>61</v>
      </c>
      <c r="AU428" s="32">
        <v>16</v>
      </c>
      <c r="AV428" s="32">
        <v>2</v>
      </c>
      <c r="AW428" s="32" t="s">
        <v>40</v>
      </c>
      <c r="BA428" s="32" t="s">
        <v>33</v>
      </c>
      <c r="BB428" s="32" t="s">
        <v>34</v>
      </c>
      <c r="BC428" s="32">
        <v>0</v>
      </c>
      <c r="BD428" s="32">
        <v>0</v>
      </c>
      <c r="BG428" s="32" t="s">
        <v>81</v>
      </c>
      <c r="BH428" s="32" t="s">
        <v>34</v>
      </c>
      <c r="BI428" s="32" t="s">
        <v>91</v>
      </c>
    </row>
    <row r="429" spans="1:61" x14ac:dyDescent="0.35">
      <c r="A429" s="4">
        <f t="shared" si="40"/>
        <v>429</v>
      </c>
      <c r="B429" s="4">
        <f t="shared" si="41"/>
        <v>428</v>
      </c>
      <c r="C429" s="12">
        <v>44063</v>
      </c>
      <c r="D429" t="s">
        <v>173</v>
      </c>
      <c r="E429" s="5" t="s">
        <v>48</v>
      </c>
      <c r="F429" t="s">
        <v>689</v>
      </c>
      <c r="G429" t="s">
        <v>333</v>
      </c>
      <c r="H429" s="21">
        <f>VLOOKUP(G429,lists!Z:AA,2,FALSE)</f>
        <v>7</v>
      </c>
      <c r="I429">
        <v>5</v>
      </c>
      <c r="J429" t="s">
        <v>32</v>
      </c>
      <c r="N429" t="s">
        <v>862</v>
      </c>
      <c r="O429" t="s">
        <v>34</v>
      </c>
      <c r="P429"/>
      <c r="Q429" t="s">
        <v>296</v>
      </c>
      <c r="U429" s="3" t="str">
        <f t="shared" si="37"/>
        <v>Other</v>
      </c>
      <c r="V429" s="3" t="str">
        <f t="shared" si="35"/>
        <v>A</v>
      </c>
      <c r="W429" t="b">
        <f>VLOOKUP(J429,lists!$B$2:$C$3,2,FALSE)</f>
        <v>1</v>
      </c>
      <c r="X429" t="b">
        <f>VLOOKUP(U429,lists!$B:$C,2,FALSE)</f>
        <v>1</v>
      </c>
      <c r="Y429" t="b">
        <f>IF(AND(H429&gt;=FLAT!$L$1,'Raw - F'!H429&lt;=FLAT!$L$2),TRUE,FALSE)</f>
        <v>1</v>
      </c>
      <c r="Z429" t="b">
        <f>VLOOKUP(V429,lists!$B$7:$C$8,2,FALSE)</f>
        <v>1</v>
      </c>
      <c r="AA429" t="b">
        <f>VLOOKUP(IF(K429="","Open",SUBSTITUTE(K429,"/Nov","")),lists!$B$27:$D$29,2,FALSE)</f>
        <v>1</v>
      </c>
      <c r="AB429" t="b">
        <f>VLOOKUP(I429,lists!B:C,2,FALSE)</f>
        <v>1</v>
      </c>
      <c r="AC429" t="b">
        <f>VLOOKUP(E429,lists!$B$23:$D$25,2,FALSE)</f>
        <v>1</v>
      </c>
      <c r="AD429">
        <f t="shared" si="39"/>
        <v>1</v>
      </c>
      <c r="AP429" s="32">
        <v>44002</v>
      </c>
      <c r="AQ429" s="32" t="s">
        <v>105</v>
      </c>
      <c r="AR429" s="32" t="s">
        <v>48</v>
      </c>
      <c r="AS429" s="32" t="s">
        <v>30</v>
      </c>
      <c r="AT429" s="32" t="s">
        <v>36</v>
      </c>
      <c r="AU429" s="32">
        <v>8</v>
      </c>
      <c r="AV429" s="32">
        <v>4</v>
      </c>
      <c r="AW429" s="32" t="s">
        <v>32</v>
      </c>
      <c r="BA429" s="32" t="s">
        <v>33</v>
      </c>
      <c r="BB429" s="32" t="s">
        <v>34</v>
      </c>
      <c r="BC429" s="32">
        <v>64</v>
      </c>
      <c r="BD429" s="32">
        <v>83</v>
      </c>
      <c r="BG429" s="32" t="s">
        <v>81</v>
      </c>
      <c r="BH429" s="32" t="s">
        <v>34</v>
      </c>
      <c r="BI429" s="32" t="s">
        <v>318</v>
      </c>
    </row>
    <row r="430" spans="1:61" x14ac:dyDescent="0.35">
      <c r="A430" s="4">
        <f t="shared" si="40"/>
        <v>430</v>
      </c>
      <c r="B430" s="4">
        <f t="shared" si="41"/>
        <v>429</v>
      </c>
      <c r="C430" s="12">
        <v>44063</v>
      </c>
      <c r="D430" t="s">
        <v>173</v>
      </c>
      <c r="E430" s="5" t="s">
        <v>48</v>
      </c>
      <c r="F430" t="s">
        <v>690</v>
      </c>
      <c r="G430" t="s">
        <v>333</v>
      </c>
      <c r="H430" s="21">
        <f>VLOOKUP(G430,lists!Z:AA,2,FALSE)</f>
        <v>7</v>
      </c>
      <c r="I430">
        <v>6</v>
      </c>
      <c r="J430" t="s">
        <v>32</v>
      </c>
      <c r="N430" t="s">
        <v>862</v>
      </c>
      <c r="O430" t="s">
        <v>34</v>
      </c>
      <c r="P430"/>
      <c r="Q430" t="s">
        <v>870</v>
      </c>
      <c r="U430" s="3" t="str">
        <f t="shared" si="37"/>
        <v>Other</v>
      </c>
      <c r="V430" s="3" t="str">
        <f t="shared" si="35"/>
        <v>A</v>
      </c>
      <c r="W430" t="b">
        <f>VLOOKUP(J430,lists!$B$2:$C$3,2,FALSE)</f>
        <v>1</v>
      </c>
      <c r="X430" t="b">
        <f>VLOOKUP(U430,lists!$B:$C,2,FALSE)</f>
        <v>1</v>
      </c>
      <c r="Y430" t="b">
        <f>IF(AND(H430&gt;=FLAT!$L$1,'Raw - F'!H430&lt;=FLAT!$L$2),TRUE,FALSE)</f>
        <v>1</v>
      </c>
      <c r="Z430" t="b">
        <f>VLOOKUP(V430,lists!$B$7:$C$8,2,FALSE)</f>
        <v>1</v>
      </c>
      <c r="AA430" t="b">
        <f>VLOOKUP(IF(K430="","Open",SUBSTITUTE(K430,"/Nov","")),lists!$B$27:$D$29,2,FALSE)</f>
        <v>1</v>
      </c>
      <c r="AB430" t="b">
        <f>VLOOKUP(I430,lists!B:C,2,FALSE)</f>
        <v>1</v>
      </c>
      <c r="AC430" t="b">
        <f>VLOOKUP(E430,lists!$B$23:$D$25,2,FALSE)</f>
        <v>1</v>
      </c>
      <c r="AD430">
        <f t="shared" si="39"/>
        <v>1</v>
      </c>
      <c r="AP430" s="32">
        <v>44002</v>
      </c>
      <c r="AQ430" s="32" t="s">
        <v>105</v>
      </c>
      <c r="AR430" s="32" t="s">
        <v>48</v>
      </c>
      <c r="AS430" s="32" t="s">
        <v>30</v>
      </c>
      <c r="AT430" s="32" t="s">
        <v>224</v>
      </c>
      <c r="AU430" s="32">
        <v>11</v>
      </c>
      <c r="AV430" s="32">
        <v>4</v>
      </c>
      <c r="AW430" s="32" t="s">
        <v>32</v>
      </c>
      <c r="BA430" s="32" t="s">
        <v>33</v>
      </c>
      <c r="BB430" s="32" t="s">
        <v>34</v>
      </c>
      <c r="BC430" s="32">
        <v>63</v>
      </c>
      <c r="BD430" s="32">
        <v>82</v>
      </c>
      <c r="BG430" s="32" t="s">
        <v>81</v>
      </c>
      <c r="BH430" s="32" t="s">
        <v>34</v>
      </c>
      <c r="BI430" s="32" t="s">
        <v>302</v>
      </c>
    </row>
    <row r="431" spans="1:61" x14ac:dyDescent="0.35">
      <c r="A431" s="4">
        <f t="shared" si="40"/>
        <v>431</v>
      </c>
      <c r="B431" s="4">
        <f t="shared" si="41"/>
        <v>430</v>
      </c>
      <c r="C431" s="12">
        <v>44063</v>
      </c>
      <c r="D431" t="s">
        <v>173</v>
      </c>
      <c r="E431" s="5" t="s">
        <v>48</v>
      </c>
      <c r="F431" t="s">
        <v>691</v>
      </c>
      <c r="G431" t="s">
        <v>327</v>
      </c>
      <c r="H431" s="21">
        <f>VLOOKUP(G431,lists!Z:AA,2,FALSE)</f>
        <v>5</v>
      </c>
      <c r="I431">
        <v>5</v>
      </c>
      <c r="J431" t="s">
        <v>40</v>
      </c>
      <c r="K431" t="s">
        <v>50</v>
      </c>
      <c r="L431" t="s">
        <v>56</v>
      </c>
      <c r="N431" t="s">
        <v>861</v>
      </c>
      <c r="O431" t="s">
        <v>34</v>
      </c>
      <c r="P431" s="36">
        <v>22000</v>
      </c>
      <c r="Q431">
        <v>0</v>
      </c>
      <c r="U431" s="3" t="str">
        <f t="shared" si="37"/>
        <v>2YO</v>
      </c>
      <c r="V431" s="3" t="str">
        <f t="shared" si="35"/>
        <v>A</v>
      </c>
      <c r="W431" t="b">
        <f>VLOOKUP(J431,lists!$B$2:$C$3,2,FALSE)</f>
        <v>1</v>
      </c>
      <c r="X431" t="b">
        <f>VLOOKUP(U431,lists!$B:$C,2,FALSE)</f>
        <v>1</v>
      </c>
      <c r="Y431" t="b">
        <f>IF(AND(H431&gt;=FLAT!$L$1,'Raw - F'!H431&lt;=FLAT!$L$2),TRUE,FALSE)</f>
        <v>1</v>
      </c>
      <c r="Z431" t="b">
        <f>VLOOKUP(V431,lists!$B$7:$C$8,2,FALSE)</f>
        <v>1</v>
      </c>
      <c r="AA431" t="b">
        <f>VLOOKUP(IF(K431="","Open",SUBSTITUTE(K431,"/Nov","")),lists!$B$27:$D$29,2,FALSE)</f>
        <v>1</v>
      </c>
      <c r="AB431" t="b">
        <f>VLOOKUP(I431,lists!B:C,2,FALSE)</f>
        <v>1</v>
      </c>
      <c r="AC431" t="b">
        <f>VLOOKUP(E431,lists!$B$23:$D$25,2,FALSE)</f>
        <v>1</v>
      </c>
      <c r="AD431">
        <f t="shared" si="39"/>
        <v>1</v>
      </c>
      <c r="AP431" s="32">
        <v>44002</v>
      </c>
      <c r="AQ431" s="32" t="s">
        <v>105</v>
      </c>
      <c r="AR431" s="32" t="s">
        <v>48</v>
      </c>
      <c r="AS431" s="32" t="s">
        <v>225</v>
      </c>
      <c r="AT431" s="32" t="s">
        <v>37</v>
      </c>
      <c r="AU431" s="32">
        <v>6</v>
      </c>
      <c r="AV431" s="32">
        <v>5</v>
      </c>
      <c r="AW431" s="32" t="s">
        <v>40</v>
      </c>
      <c r="AX431" s="32" t="s">
        <v>50</v>
      </c>
      <c r="BA431" s="32" t="s">
        <v>42</v>
      </c>
      <c r="BB431" s="32" t="s">
        <v>52</v>
      </c>
      <c r="BC431" s="32">
        <v>0</v>
      </c>
      <c r="BD431" s="32">
        <v>0</v>
      </c>
      <c r="BG431" s="32" t="s">
        <v>42</v>
      </c>
      <c r="BH431" s="32" t="s">
        <v>52</v>
      </c>
      <c r="BI431" s="32" t="s">
        <v>91</v>
      </c>
    </row>
    <row r="432" spans="1:61" x14ac:dyDescent="0.35">
      <c r="A432" s="4">
        <f t="shared" si="40"/>
        <v>432</v>
      </c>
      <c r="B432" s="4">
        <f t="shared" si="41"/>
        <v>431</v>
      </c>
      <c r="C432" s="12">
        <v>44063</v>
      </c>
      <c r="D432" t="s">
        <v>173</v>
      </c>
      <c r="E432" s="5" t="s">
        <v>48</v>
      </c>
      <c r="F432" t="s">
        <v>538</v>
      </c>
      <c r="G432" t="s">
        <v>327</v>
      </c>
      <c r="H432" s="21">
        <f>VLOOKUP(G432,lists!Z:AA,2,FALSE)</f>
        <v>5</v>
      </c>
      <c r="I432">
        <v>6</v>
      </c>
      <c r="J432" t="s">
        <v>40</v>
      </c>
      <c r="N432" t="s">
        <v>862</v>
      </c>
      <c r="O432" t="s">
        <v>34</v>
      </c>
      <c r="P432"/>
      <c r="Q432" t="s">
        <v>871</v>
      </c>
      <c r="U432" s="3" t="str">
        <f t="shared" si="37"/>
        <v>Other</v>
      </c>
      <c r="V432" s="3" t="str">
        <f t="shared" si="35"/>
        <v>A</v>
      </c>
      <c r="W432" t="b">
        <f>VLOOKUP(J432,lists!$B$2:$C$3,2,FALSE)</f>
        <v>1</v>
      </c>
      <c r="X432" t="b">
        <f>VLOOKUP(U432,lists!$B:$C,2,FALSE)</f>
        <v>1</v>
      </c>
      <c r="Y432" t="b">
        <f>IF(AND(H432&gt;=FLAT!$L$1,'Raw - F'!H432&lt;=FLAT!$L$2),TRUE,FALSE)</f>
        <v>1</v>
      </c>
      <c r="Z432" t="b">
        <f>VLOOKUP(V432,lists!$B$7:$C$8,2,FALSE)</f>
        <v>1</v>
      </c>
      <c r="AA432" t="b">
        <f>VLOOKUP(IF(K432="","Open",SUBSTITUTE(K432,"/Nov","")),lists!$B$27:$D$29,2,FALSE)</f>
        <v>1</v>
      </c>
      <c r="AB432" t="b">
        <f>VLOOKUP(I432,lists!B:C,2,FALSE)</f>
        <v>1</v>
      </c>
      <c r="AC432" t="b">
        <f>VLOOKUP(E432,lists!$B$23:$D$25,2,FALSE)</f>
        <v>1</v>
      </c>
      <c r="AD432">
        <f t="shared" si="39"/>
        <v>1</v>
      </c>
      <c r="AP432" s="32">
        <v>44002</v>
      </c>
      <c r="AQ432" s="32" t="s">
        <v>105</v>
      </c>
      <c r="AR432" s="32" t="s">
        <v>48</v>
      </c>
      <c r="AS432" s="32" t="s">
        <v>223</v>
      </c>
      <c r="AT432" s="32" t="s">
        <v>51</v>
      </c>
      <c r="AU432" s="32">
        <v>7</v>
      </c>
      <c r="AV432" s="32">
        <v>5</v>
      </c>
      <c r="AW432" s="32" t="s">
        <v>40</v>
      </c>
      <c r="AX432" s="32" t="s">
        <v>41</v>
      </c>
      <c r="BA432" s="32" t="s">
        <v>42</v>
      </c>
      <c r="BB432" s="32" t="s">
        <v>34</v>
      </c>
      <c r="BC432" s="32">
        <v>0</v>
      </c>
      <c r="BD432" s="32">
        <v>0</v>
      </c>
      <c r="BG432" s="32" t="s">
        <v>42</v>
      </c>
      <c r="BH432" s="32" t="s">
        <v>34</v>
      </c>
      <c r="BI432" s="32" t="s">
        <v>91</v>
      </c>
    </row>
    <row r="433" spans="1:61" x14ac:dyDescent="0.35">
      <c r="A433" s="4">
        <f t="shared" si="40"/>
        <v>433</v>
      </c>
      <c r="B433" s="4">
        <f t="shared" si="41"/>
        <v>432</v>
      </c>
      <c r="C433" s="12">
        <v>44063</v>
      </c>
      <c r="D433" t="s">
        <v>200</v>
      </c>
      <c r="E433" s="5" t="s">
        <v>48</v>
      </c>
      <c r="F433" t="s">
        <v>440</v>
      </c>
      <c r="G433" t="s">
        <v>332</v>
      </c>
      <c r="H433" s="21">
        <f>VLOOKUP(G433,lists!Z:AA,2,FALSE)</f>
        <v>11</v>
      </c>
      <c r="I433">
        <v>5</v>
      </c>
      <c r="J433" t="s">
        <v>40</v>
      </c>
      <c r="K433" t="s">
        <v>50</v>
      </c>
      <c r="N433" t="s">
        <v>862</v>
      </c>
      <c r="O433" t="s">
        <v>34</v>
      </c>
      <c r="P433"/>
      <c r="Q433">
        <v>0</v>
      </c>
      <c r="U433" s="3" t="str">
        <f t="shared" si="37"/>
        <v>Other</v>
      </c>
      <c r="V433" s="3" t="str">
        <f t="shared" si="35"/>
        <v>A</v>
      </c>
      <c r="W433" t="b">
        <f>VLOOKUP(J433,lists!$B$2:$C$3,2,FALSE)</f>
        <v>1</v>
      </c>
      <c r="X433" t="b">
        <f>VLOOKUP(U433,lists!$B:$C,2,FALSE)</f>
        <v>1</v>
      </c>
      <c r="Y433" t="b">
        <f>IF(AND(H433&gt;=FLAT!$L$1,'Raw - F'!H433&lt;=FLAT!$L$2),TRUE,FALSE)</f>
        <v>1</v>
      </c>
      <c r="Z433" t="b">
        <f>VLOOKUP(V433,lists!$B$7:$C$8,2,FALSE)</f>
        <v>1</v>
      </c>
      <c r="AA433" t="b">
        <f>VLOOKUP(IF(K433="","Open",SUBSTITUTE(K433,"/Nov","")),lists!$B$27:$D$29,2,FALSE)</f>
        <v>1</v>
      </c>
      <c r="AB433" t="b">
        <f>VLOOKUP(I433,lists!B:C,2,FALSE)</f>
        <v>1</v>
      </c>
      <c r="AC433" t="b">
        <f>VLOOKUP(E433,lists!$B$23:$D$25,2,FALSE)</f>
        <v>1</v>
      </c>
      <c r="AD433">
        <f t="shared" si="39"/>
        <v>1</v>
      </c>
      <c r="AP433" s="32">
        <v>44002</v>
      </c>
      <c r="AQ433" s="32" t="s">
        <v>105</v>
      </c>
      <c r="AR433" s="32" t="s">
        <v>48</v>
      </c>
      <c r="AS433" s="32" t="s">
        <v>30</v>
      </c>
      <c r="AT433" s="32" t="s">
        <v>51</v>
      </c>
      <c r="AU433" s="32">
        <v>7</v>
      </c>
      <c r="AV433" s="32">
        <v>5</v>
      </c>
      <c r="AW433" s="32" t="s">
        <v>32</v>
      </c>
      <c r="BA433" s="32" t="s">
        <v>33</v>
      </c>
      <c r="BB433" s="32" t="s">
        <v>34</v>
      </c>
      <c r="BC433" s="32">
        <v>49</v>
      </c>
      <c r="BD433" s="32">
        <v>66</v>
      </c>
      <c r="BG433" s="32" t="s">
        <v>81</v>
      </c>
      <c r="BH433" s="32" t="s">
        <v>34</v>
      </c>
      <c r="BI433" s="32" t="s">
        <v>319</v>
      </c>
    </row>
    <row r="434" spans="1:61" x14ac:dyDescent="0.35">
      <c r="A434" s="4">
        <f t="shared" si="40"/>
        <v>434</v>
      </c>
      <c r="B434" s="4">
        <f t="shared" si="41"/>
        <v>433</v>
      </c>
      <c r="C434" s="12">
        <v>44063</v>
      </c>
      <c r="D434" t="s">
        <v>200</v>
      </c>
      <c r="E434" s="5" t="s">
        <v>48</v>
      </c>
      <c r="F434" t="s">
        <v>351</v>
      </c>
      <c r="G434" t="s">
        <v>328</v>
      </c>
      <c r="H434" s="21">
        <f>VLOOKUP(G434,lists!Z:AA,2,FALSE)</f>
        <v>6</v>
      </c>
      <c r="I434">
        <v>4</v>
      </c>
      <c r="J434" t="s">
        <v>32</v>
      </c>
      <c r="N434" t="s">
        <v>862</v>
      </c>
      <c r="O434" t="s">
        <v>52</v>
      </c>
      <c r="P434"/>
      <c r="Q434" t="s">
        <v>293</v>
      </c>
      <c r="U434" s="3" t="str">
        <f t="shared" si="37"/>
        <v>Other</v>
      </c>
      <c r="V434" s="3" t="str">
        <f t="shared" si="35"/>
        <v>F</v>
      </c>
      <c r="W434" t="b">
        <f>VLOOKUP(J434,lists!$B$2:$C$3,2,FALSE)</f>
        <v>1</v>
      </c>
      <c r="X434" t="b">
        <f>VLOOKUP(U434,lists!$B:$C,2,FALSE)</f>
        <v>1</v>
      </c>
      <c r="Y434" t="b">
        <f>IF(AND(H434&gt;=FLAT!$L$1,'Raw - F'!H434&lt;=FLAT!$L$2),TRUE,FALSE)</f>
        <v>1</v>
      </c>
      <c r="Z434" t="b">
        <f>VLOOKUP(V434,lists!$B$7:$C$8,2,FALSE)</f>
        <v>1</v>
      </c>
      <c r="AA434" t="b">
        <f>VLOOKUP(IF(K434="","Open",SUBSTITUTE(K434,"/Nov","")),lists!$B$27:$D$29,2,FALSE)</f>
        <v>1</v>
      </c>
      <c r="AB434" t="b">
        <f>VLOOKUP(I434,lists!B:C,2,FALSE)</f>
        <v>1</v>
      </c>
      <c r="AC434" t="b">
        <f>VLOOKUP(E434,lists!$B$23:$D$25,2,FALSE)</f>
        <v>1</v>
      </c>
      <c r="AD434">
        <f t="shared" si="39"/>
        <v>1</v>
      </c>
      <c r="AP434" s="32">
        <v>44002</v>
      </c>
      <c r="AQ434" s="32" t="s">
        <v>105</v>
      </c>
      <c r="AR434" s="32" t="s">
        <v>48</v>
      </c>
      <c r="AS434" s="32" t="s">
        <v>30</v>
      </c>
      <c r="AT434" s="32" t="s">
        <v>37</v>
      </c>
      <c r="AU434" s="32">
        <v>6</v>
      </c>
      <c r="AV434" s="32">
        <v>6</v>
      </c>
      <c r="AW434" s="32" t="s">
        <v>32</v>
      </c>
      <c r="BA434" s="32" t="s">
        <v>33</v>
      </c>
      <c r="BB434" s="32" t="s">
        <v>34</v>
      </c>
      <c r="BC434" s="32">
        <v>46</v>
      </c>
      <c r="BD434" s="32">
        <v>56</v>
      </c>
      <c r="BG434" s="32" t="s">
        <v>81</v>
      </c>
      <c r="BH434" s="32" t="s">
        <v>34</v>
      </c>
      <c r="BI434" s="32" t="s">
        <v>309</v>
      </c>
    </row>
    <row r="435" spans="1:61" x14ac:dyDescent="0.35">
      <c r="A435" s="4">
        <f t="shared" si="40"/>
        <v>435</v>
      </c>
      <c r="B435" s="4">
        <f t="shared" si="41"/>
        <v>434</v>
      </c>
      <c r="C435" s="12">
        <v>44063</v>
      </c>
      <c r="D435" t="s">
        <v>200</v>
      </c>
      <c r="E435" s="5" t="s">
        <v>48</v>
      </c>
      <c r="F435" t="s">
        <v>351</v>
      </c>
      <c r="G435" t="s">
        <v>327</v>
      </c>
      <c r="H435" s="21">
        <f>VLOOKUP(G435,lists!Z:AA,2,FALSE)</f>
        <v>5</v>
      </c>
      <c r="I435">
        <v>5</v>
      </c>
      <c r="J435" t="s">
        <v>32</v>
      </c>
      <c r="N435" t="s">
        <v>862</v>
      </c>
      <c r="O435" t="s">
        <v>34</v>
      </c>
      <c r="P435"/>
      <c r="Q435" t="s">
        <v>303</v>
      </c>
      <c r="U435" s="3" t="str">
        <f t="shared" si="37"/>
        <v>Other</v>
      </c>
      <c r="V435" s="3" t="str">
        <f t="shared" si="35"/>
        <v>A</v>
      </c>
      <c r="W435" t="b">
        <f>VLOOKUP(J435,lists!$B$2:$C$3,2,FALSE)</f>
        <v>1</v>
      </c>
      <c r="X435" t="b">
        <f>VLOOKUP(U435,lists!$B:$C,2,FALSE)</f>
        <v>1</v>
      </c>
      <c r="Y435" t="b">
        <f>IF(AND(H435&gt;=FLAT!$L$1,'Raw - F'!H435&lt;=FLAT!$L$2),TRUE,FALSE)</f>
        <v>1</v>
      </c>
      <c r="Z435" t="b">
        <f>VLOOKUP(V435,lists!$B$7:$C$8,2,FALSE)</f>
        <v>1</v>
      </c>
      <c r="AA435" t="b">
        <f>VLOOKUP(IF(K435="","Open",SUBSTITUTE(K435,"/Nov","")),lists!$B$27:$D$29,2,FALSE)</f>
        <v>1</v>
      </c>
      <c r="AB435" t="b">
        <f>VLOOKUP(I435,lists!B:C,2,FALSE)</f>
        <v>1</v>
      </c>
      <c r="AC435" t="b">
        <f>VLOOKUP(E435,lists!$B$23:$D$25,2,FALSE)</f>
        <v>1</v>
      </c>
      <c r="AD435">
        <f t="shared" si="39"/>
        <v>1</v>
      </c>
      <c r="AP435" s="32">
        <v>44002</v>
      </c>
      <c r="AQ435" s="32" t="s">
        <v>105</v>
      </c>
      <c r="AR435" s="32" t="s">
        <v>48</v>
      </c>
      <c r="AS435" s="32" t="s">
        <v>30</v>
      </c>
      <c r="AT435" s="32" t="s">
        <v>51</v>
      </c>
      <c r="AU435" s="32">
        <v>7</v>
      </c>
      <c r="AV435" s="32">
        <v>6</v>
      </c>
      <c r="AW435" s="32" t="s">
        <v>32</v>
      </c>
      <c r="BA435" s="32" t="s">
        <v>33</v>
      </c>
      <c r="BB435" s="32" t="s">
        <v>34</v>
      </c>
      <c r="BC435" s="32">
        <v>46</v>
      </c>
      <c r="BD435" s="32">
        <v>56</v>
      </c>
      <c r="BG435" s="32" t="s">
        <v>81</v>
      </c>
      <c r="BH435" s="32" t="s">
        <v>34</v>
      </c>
      <c r="BI435" s="32" t="s">
        <v>309</v>
      </c>
    </row>
    <row r="436" spans="1:61" x14ac:dyDescent="0.35">
      <c r="A436" s="4">
        <f t="shared" si="40"/>
        <v>436</v>
      </c>
      <c r="B436" s="4">
        <f t="shared" si="41"/>
        <v>435</v>
      </c>
      <c r="C436" s="12">
        <v>44063</v>
      </c>
      <c r="D436" t="s">
        <v>200</v>
      </c>
      <c r="E436" s="5" t="s">
        <v>48</v>
      </c>
      <c r="F436" t="s">
        <v>440</v>
      </c>
      <c r="G436" t="s">
        <v>329</v>
      </c>
      <c r="H436" s="21">
        <f>VLOOKUP(G436,lists!Z:AA,2,FALSE)</f>
        <v>8</v>
      </c>
      <c r="I436">
        <v>5</v>
      </c>
      <c r="J436" t="s">
        <v>40</v>
      </c>
      <c r="K436" t="s">
        <v>50</v>
      </c>
      <c r="L436" t="s">
        <v>56</v>
      </c>
      <c r="N436" t="s">
        <v>861</v>
      </c>
      <c r="O436" t="s">
        <v>34</v>
      </c>
      <c r="P436" s="36">
        <v>18000</v>
      </c>
      <c r="Q436">
        <v>0</v>
      </c>
      <c r="U436" s="3" t="str">
        <f t="shared" si="37"/>
        <v>2YO</v>
      </c>
      <c r="V436" s="3" t="str">
        <f t="shared" si="35"/>
        <v>A</v>
      </c>
      <c r="W436" t="b">
        <f>VLOOKUP(J436,lists!$B$2:$C$3,2,FALSE)</f>
        <v>1</v>
      </c>
      <c r="X436" t="b">
        <f>VLOOKUP(U436,lists!$B:$C,2,FALSE)</f>
        <v>1</v>
      </c>
      <c r="Y436" t="b">
        <f>IF(AND(H436&gt;=FLAT!$L$1,'Raw - F'!H436&lt;=FLAT!$L$2),TRUE,FALSE)</f>
        <v>1</v>
      </c>
      <c r="Z436" t="b">
        <f>VLOOKUP(V436,lists!$B$7:$C$8,2,FALSE)</f>
        <v>1</v>
      </c>
      <c r="AA436" t="b">
        <f>VLOOKUP(IF(K436="","Open",SUBSTITUTE(K436,"/Nov","")),lists!$B$27:$D$29,2,FALSE)</f>
        <v>1</v>
      </c>
      <c r="AB436" t="b">
        <f>VLOOKUP(I436,lists!B:C,2,FALSE)</f>
        <v>1</v>
      </c>
      <c r="AC436" t="b">
        <f>VLOOKUP(E436,lists!$B$23:$D$25,2,FALSE)</f>
        <v>1</v>
      </c>
      <c r="AD436">
        <f t="shared" si="39"/>
        <v>1</v>
      </c>
      <c r="AP436" s="32">
        <v>44002</v>
      </c>
      <c r="AQ436" s="32" t="s">
        <v>105</v>
      </c>
      <c r="AR436" s="32" t="s">
        <v>48</v>
      </c>
      <c r="AS436" s="32" t="s">
        <v>30</v>
      </c>
      <c r="AT436" s="32" t="s">
        <v>36</v>
      </c>
      <c r="AU436" s="32">
        <v>8</v>
      </c>
      <c r="AV436" s="32">
        <v>6</v>
      </c>
      <c r="AW436" s="32" t="s">
        <v>32</v>
      </c>
      <c r="BA436" s="32" t="s">
        <v>33</v>
      </c>
      <c r="BB436" s="32" t="s">
        <v>34</v>
      </c>
      <c r="BC436" s="32">
        <v>46</v>
      </c>
      <c r="BD436" s="32">
        <v>56</v>
      </c>
      <c r="BG436" s="32" t="s">
        <v>81</v>
      </c>
      <c r="BH436" s="32" t="s">
        <v>34</v>
      </c>
      <c r="BI436" s="32" t="s">
        <v>309</v>
      </c>
    </row>
    <row r="437" spans="1:61" x14ac:dyDescent="0.35">
      <c r="A437" s="4">
        <f t="shared" si="40"/>
        <v>437</v>
      </c>
      <c r="B437" s="4">
        <f t="shared" si="41"/>
        <v>436</v>
      </c>
      <c r="C437" s="12">
        <v>44063</v>
      </c>
      <c r="D437" t="s">
        <v>200</v>
      </c>
      <c r="E437" s="5" t="s">
        <v>48</v>
      </c>
      <c r="F437" t="s">
        <v>351</v>
      </c>
      <c r="G437" t="s">
        <v>330</v>
      </c>
      <c r="H437" s="21">
        <f>VLOOKUP(G437,lists!Z:AA,2,FALSE)</f>
        <v>10</v>
      </c>
      <c r="I437">
        <v>6</v>
      </c>
      <c r="J437" t="s">
        <v>32</v>
      </c>
      <c r="N437" t="s">
        <v>862</v>
      </c>
      <c r="O437" t="s">
        <v>34</v>
      </c>
      <c r="P437"/>
      <c r="Q437" t="s">
        <v>321</v>
      </c>
      <c r="U437" s="3" t="str">
        <f t="shared" si="37"/>
        <v>Other</v>
      </c>
      <c r="V437" s="3" t="str">
        <f t="shared" si="35"/>
        <v>A</v>
      </c>
      <c r="W437" t="b">
        <f>VLOOKUP(J437,lists!$B$2:$C$3,2,FALSE)</f>
        <v>1</v>
      </c>
      <c r="X437" t="b">
        <f>VLOOKUP(U437,lists!$B:$C,2,FALSE)</f>
        <v>1</v>
      </c>
      <c r="Y437" t="b">
        <f>IF(AND(H437&gt;=FLAT!$L$1,'Raw - F'!H437&lt;=FLAT!$L$2),TRUE,FALSE)</f>
        <v>1</v>
      </c>
      <c r="Z437" t="b">
        <f>VLOOKUP(V437,lists!$B$7:$C$8,2,FALSE)</f>
        <v>1</v>
      </c>
      <c r="AA437" t="b">
        <f>VLOOKUP(IF(K437="","Open",SUBSTITUTE(K437,"/Nov","")),lists!$B$27:$D$29,2,FALSE)</f>
        <v>1</v>
      </c>
      <c r="AB437" t="b">
        <f>VLOOKUP(I437,lists!B:C,2,FALSE)</f>
        <v>1</v>
      </c>
      <c r="AC437" t="b">
        <f>VLOOKUP(E437,lists!$B$23:$D$25,2,FALSE)</f>
        <v>1</v>
      </c>
      <c r="AD437">
        <f t="shared" si="39"/>
        <v>1</v>
      </c>
      <c r="AP437" s="32">
        <v>44002</v>
      </c>
      <c r="AQ437" s="32" t="s">
        <v>55</v>
      </c>
      <c r="AR437" s="32" t="s">
        <v>54</v>
      </c>
      <c r="AS437" s="32" t="s">
        <v>30</v>
      </c>
      <c r="AT437" s="32" t="s">
        <v>37</v>
      </c>
      <c r="AU437" s="32">
        <v>6</v>
      </c>
      <c r="AV437" s="32">
        <v>3</v>
      </c>
      <c r="AW437" s="32" t="s">
        <v>32</v>
      </c>
      <c r="BA437" s="32" t="s">
        <v>43</v>
      </c>
      <c r="BB437" s="32" t="s">
        <v>34</v>
      </c>
      <c r="BC437" s="32">
        <v>71</v>
      </c>
      <c r="BD437" s="32">
        <v>90</v>
      </c>
      <c r="BG437" s="32" t="s">
        <v>43</v>
      </c>
      <c r="BH437" s="32" t="s">
        <v>34</v>
      </c>
      <c r="BI437" s="32" t="s">
        <v>304</v>
      </c>
    </row>
    <row r="438" spans="1:61" x14ac:dyDescent="0.35">
      <c r="A438" s="4">
        <f t="shared" si="40"/>
        <v>438</v>
      </c>
      <c r="B438" s="4">
        <f t="shared" si="41"/>
        <v>437</v>
      </c>
      <c r="C438" s="12">
        <v>44063</v>
      </c>
      <c r="D438" t="s">
        <v>200</v>
      </c>
      <c r="E438" s="5" t="s">
        <v>48</v>
      </c>
      <c r="F438" t="s">
        <v>351</v>
      </c>
      <c r="G438" t="s">
        <v>327</v>
      </c>
      <c r="H438" s="21">
        <f>VLOOKUP(G438,lists!Z:AA,2,FALSE)</f>
        <v>5</v>
      </c>
      <c r="I438">
        <v>6</v>
      </c>
      <c r="J438" t="s">
        <v>32</v>
      </c>
      <c r="N438" t="s">
        <v>861</v>
      </c>
      <c r="O438" t="s">
        <v>34</v>
      </c>
      <c r="P438"/>
      <c r="Q438" t="s">
        <v>321</v>
      </c>
      <c r="U438" s="3" t="str">
        <f t="shared" si="37"/>
        <v>2YO</v>
      </c>
      <c r="V438" s="3" t="str">
        <f t="shared" si="35"/>
        <v>A</v>
      </c>
      <c r="W438" t="b">
        <f>VLOOKUP(J438,lists!$B$2:$C$3,2,FALSE)</f>
        <v>1</v>
      </c>
      <c r="X438" t="b">
        <f>VLOOKUP(U438,lists!$B:$C,2,FALSE)</f>
        <v>1</v>
      </c>
      <c r="Y438" t="b">
        <f>IF(AND(H438&gt;=FLAT!$L$1,'Raw - F'!H438&lt;=FLAT!$L$2),TRUE,FALSE)</f>
        <v>1</v>
      </c>
      <c r="Z438" t="b">
        <f>VLOOKUP(V438,lists!$B$7:$C$8,2,FALSE)</f>
        <v>1</v>
      </c>
      <c r="AA438" t="b">
        <f>VLOOKUP(IF(K438="","Open",SUBSTITUTE(K438,"/Nov","")),lists!$B$27:$D$29,2,FALSE)</f>
        <v>1</v>
      </c>
      <c r="AB438" t="b">
        <f>VLOOKUP(I438,lists!B:C,2,FALSE)</f>
        <v>1</v>
      </c>
      <c r="AC438" t="b">
        <f>VLOOKUP(E438,lists!$B$23:$D$25,2,FALSE)</f>
        <v>1</v>
      </c>
      <c r="AD438">
        <f t="shared" si="39"/>
        <v>1</v>
      </c>
      <c r="AP438" s="32">
        <v>44002</v>
      </c>
      <c r="AQ438" s="32" t="s">
        <v>55</v>
      </c>
      <c r="AR438" s="32" t="s">
        <v>54</v>
      </c>
      <c r="AS438" s="32" t="s">
        <v>30</v>
      </c>
      <c r="AT438" s="32" t="s">
        <v>51</v>
      </c>
      <c r="AU438" s="32">
        <v>7</v>
      </c>
      <c r="AV438" s="32">
        <v>3</v>
      </c>
      <c r="AW438" s="32" t="s">
        <v>32</v>
      </c>
      <c r="BA438" s="32" t="s">
        <v>33</v>
      </c>
      <c r="BB438" s="32" t="s">
        <v>34</v>
      </c>
      <c r="BC438" s="32">
        <v>76</v>
      </c>
      <c r="BD438" s="32">
        <v>95</v>
      </c>
      <c r="BG438" s="32" t="s">
        <v>81</v>
      </c>
      <c r="BH438" s="32" t="s">
        <v>34</v>
      </c>
      <c r="BI438" s="32" t="s">
        <v>292</v>
      </c>
    </row>
    <row r="439" spans="1:61" x14ac:dyDescent="0.35">
      <c r="A439" s="4">
        <f t="shared" si="40"/>
        <v>439</v>
      </c>
      <c r="B439" s="4">
        <f t="shared" si="41"/>
        <v>438</v>
      </c>
      <c r="C439" s="12">
        <v>44063</v>
      </c>
      <c r="D439" t="s">
        <v>200</v>
      </c>
      <c r="E439" s="5" t="s">
        <v>48</v>
      </c>
      <c r="F439" t="s">
        <v>351</v>
      </c>
      <c r="G439" t="s">
        <v>329</v>
      </c>
      <c r="H439" s="21">
        <f>VLOOKUP(G439,lists!Z:AA,2,FALSE)</f>
        <v>8</v>
      </c>
      <c r="I439">
        <v>6</v>
      </c>
      <c r="J439" t="s">
        <v>32</v>
      </c>
      <c r="N439" t="s">
        <v>862</v>
      </c>
      <c r="O439" t="s">
        <v>34</v>
      </c>
      <c r="P439"/>
      <c r="Q439" t="s">
        <v>321</v>
      </c>
      <c r="U439" s="3" t="str">
        <f t="shared" si="37"/>
        <v>Other</v>
      </c>
      <c r="V439" s="3" t="str">
        <f t="shared" si="35"/>
        <v>A</v>
      </c>
      <c r="W439" t="b">
        <f>VLOOKUP(J439,lists!$B$2:$C$3,2,FALSE)</f>
        <v>1</v>
      </c>
      <c r="X439" t="b">
        <f>VLOOKUP(U439,lists!$B:$C,2,FALSE)</f>
        <v>1</v>
      </c>
      <c r="Y439" t="b">
        <f>IF(AND(H439&gt;=FLAT!$L$1,'Raw - F'!H439&lt;=FLAT!$L$2),TRUE,FALSE)</f>
        <v>1</v>
      </c>
      <c r="Z439" t="b">
        <f>VLOOKUP(V439,lists!$B$7:$C$8,2,FALSE)</f>
        <v>1</v>
      </c>
      <c r="AA439" t="b">
        <f>VLOOKUP(IF(K439="","Open",SUBSTITUTE(K439,"/Nov","")),lists!$B$27:$D$29,2,FALSE)</f>
        <v>1</v>
      </c>
      <c r="AB439" t="b">
        <f>VLOOKUP(I439,lists!B:C,2,FALSE)</f>
        <v>1</v>
      </c>
      <c r="AC439" t="b">
        <f>VLOOKUP(E439,lists!$B$23:$D$25,2,FALSE)</f>
        <v>1</v>
      </c>
      <c r="AD439">
        <f t="shared" si="39"/>
        <v>1</v>
      </c>
      <c r="AP439" s="32">
        <v>44002</v>
      </c>
      <c r="AQ439" s="32" t="s">
        <v>55</v>
      </c>
      <c r="AR439" s="32" t="s">
        <v>54</v>
      </c>
      <c r="AS439" s="32" t="s">
        <v>30</v>
      </c>
      <c r="AT439" s="32" t="s">
        <v>59</v>
      </c>
      <c r="AU439" s="32">
        <v>14</v>
      </c>
      <c r="AV439" s="32">
        <v>3</v>
      </c>
      <c r="AW439" s="32" t="s">
        <v>32</v>
      </c>
      <c r="BA439" s="32" t="s">
        <v>33</v>
      </c>
      <c r="BB439" s="32" t="s">
        <v>34</v>
      </c>
      <c r="BC439" s="32">
        <v>71</v>
      </c>
      <c r="BD439" s="32">
        <v>90</v>
      </c>
      <c r="BG439" s="32" t="s">
        <v>81</v>
      </c>
      <c r="BH439" s="32" t="s">
        <v>34</v>
      </c>
      <c r="BI439" s="32" t="s">
        <v>304</v>
      </c>
    </row>
    <row r="440" spans="1:61" x14ac:dyDescent="0.35">
      <c r="A440" s="4">
        <f t="shared" si="40"/>
        <v>440</v>
      </c>
      <c r="B440" s="4">
        <f t="shared" si="41"/>
        <v>439</v>
      </c>
      <c r="C440" s="12">
        <v>44063</v>
      </c>
      <c r="D440" t="s">
        <v>200</v>
      </c>
      <c r="E440" s="5" t="s">
        <v>48</v>
      </c>
      <c r="F440" t="s">
        <v>351</v>
      </c>
      <c r="G440" t="s">
        <v>332</v>
      </c>
      <c r="H440" s="21">
        <f>VLOOKUP(G440,lists!Z:AA,2,FALSE)</f>
        <v>11</v>
      </c>
      <c r="I440">
        <v>5</v>
      </c>
      <c r="J440" t="s">
        <v>32</v>
      </c>
      <c r="N440" t="s">
        <v>863</v>
      </c>
      <c r="O440" t="s">
        <v>34</v>
      </c>
      <c r="P440"/>
      <c r="Q440" t="s">
        <v>303</v>
      </c>
      <c r="U440" s="3" t="str">
        <f t="shared" si="37"/>
        <v>3YO</v>
      </c>
      <c r="V440" s="3" t="str">
        <f t="shared" si="35"/>
        <v>A</v>
      </c>
      <c r="W440" t="b">
        <f>VLOOKUP(J440,lists!$B$2:$C$3,2,FALSE)</f>
        <v>1</v>
      </c>
      <c r="X440" t="b">
        <f>VLOOKUP(U440,lists!$B:$C,2,FALSE)</f>
        <v>1</v>
      </c>
      <c r="Y440" t="b">
        <f>IF(AND(H440&gt;=FLAT!$L$1,'Raw - F'!H440&lt;=FLAT!$L$2),TRUE,FALSE)</f>
        <v>1</v>
      </c>
      <c r="Z440" t="b">
        <f>VLOOKUP(V440,lists!$B$7:$C$8,2,FALSE)</f>
        <v>1</v>
      </c>
      <c r="AA440" t="b">
        <f>VLOOKUP(IF(K440="","Open",SUBSTITUTE(K440,"/Nov","")),lists!$B$27:$D$29,2,FALSE)</f>
        <v>1</v>
      </c>
      <c r="AB440" t="b">
        <f>VLOOKUP(I440,lists!B:C,2,FALSE)</f>
        <v>1</v>
      </c>
      <c r="AC440" t="b">
        <f>VLOOKUP(E440,lists!$B$23:$D$25,2,FALSE)</f>
        <v>1</v>
      </c>
      <c r="AD440">
        <f t="shared" si="39"/>
        <v>1</v>
      </c>
      <c r="AP440" s="32">
        <v>44002</v>
      </c>
      <c r="AQ440" s="32" t="s">
        <v>55</v>
      </c>
      <c r="AR440" s="32" t="s">
        <v>54</v>
      </c>
      <c r="AS440" s="32" t="s">
        <v>30</v>
      </c>
      <c r="AT440" s="32" t="s">
        <v>51</v>
      </c>
      <c r="AU440" s="32">
        <v>7</v>
      </c>
      <c r="AV440" s="32">
        <v>4</v>
      </c>
      <c r="AW440" s="32" t="s">
        <v>32</v>
      </c>
      <c r="BA440" s="32" t="s">
        <v>43</v>
      </c>
      <c r="BB440" s="32" t="s">
        <v>34</v>
      </c>
      <c r="BC440" s="32">
        <v>66</v>
      </c>
      <c r="BD440" s="32">
        <v>85</v>
      </c>
      <c r="BG440" s="32" t="s">
        <v>43</v>
      </c>
      <c r="BH440" s="32" t="s">
        <v>34</v>
      </c>
      <c r="BI440" s="32" t="s">
        <v>293</v>
      </c>
    </row>
    <row r="441" spans="1:61" x14ac:dyDescent="0.35">
      <c r="A441" s="4">
        <f t="shared" si="40"/>
        <v>441</v>
      </c>
      <c r="B441" s="4">
        <f t="shared" si="41"/>
        <v>440</v>
      </c>
      <c r="C441" s="12">
        <v>44063</v>
      </c>
      <c r="D441" t="s">
        <v>197</v>
      </c>
      <c r="E441" s="5" t="s">
        <v>29</v>
      </c>
      <c r="F441" t="s">
        <v>692</v>
      </c>
      <c r="G441" t="s">
        <v>67</v>
      </c>
      <c r="H441" s="21">
        <f>VLOOKUP(G441,lists!Z:AA,2,FALSE)</f>
        <v>12</v>
      </c>
      <c r="I441">
        <v>1</v>
      </c>
      <c r="J441" t="s">
        <v>40</v>
      </c>
      <c r="N441" t="s">
        <v>862</v>
      </c>
      <c r="O441" t="s">
        <v>52</v>
      </c>
      <c r="P441"/>
      <c r="Q441">
        <v>0</v>
      </c>
      <c r="U441" s="3" t="str">
        <f t="shared" si="37"/>
        <v>Other</v>
      </c>
      <c r="V441" s="3" t="str">
        <f t="shared" si="35"/>
        <v>F</v>
      </c>
      <c r="W441" t="b">
        <f>VLOOKUP(J441,lists!$B$2:$C$3,2,FALSE)</f>
        <v>1</v>
      </c>
      <c r="X441" t="b">
        <f>VLOOKUP(U441,lists!$B:$C,2,FALSE)</f>
        <v>1</v>
      </c>
      <c r="Y441" t="b">
        <f>IF(AND(H441&gt;=FLAT!$L$1,'Raw - F'!H441&lt;=FLAT!$L$2),TRUE,FALSE)</f>
        <v>1</v>
      </c>
      <c r="Z441" t="b">
        <f>VLOOKUP(V441,lists!$B$7:$C$8,2,FALSE)</f>
        <v>1</v>
      </c>
      <c r="AA441" t="b">
        <f>VLOOKUP(IF(K441="","Open",SUBSTITUTE(K441,"/Nov","")),lists!$B$27:$D$29,2,FALSE)</f>
        <v>1</v>
      </c>
      <c r="AB441" t="b">
        <f>VLOOKUP(I441,lists!B:C,2,FALSE)</f>
        <v>1</v>
      </c>
      <c r="AC441" t="b">
        <f>VLOOKUP(E441,lists!$B$23:$D$25,2,FALSE)</f>
        <v>1</v>
      </c>
      <c r="AD441">
        <f t="shared" si="39"/>
        <v>1</v>
      </c>
      <c r="AP441" s="32">
        <v>44002</v>
      </c>
      <c r="AQ441" s="32" t="s">
        <v>55</v>
      </c>
      <c r="AR441" s="32" t="s">
        <v>54</v>
      </c>
      <c r="AS441" s="32" t="s">
        <v>30</v>
      </c>
      <c r="AT441" s="32" t="s">
        <v>45</v>
      </c>
      <c r="AU441" s="32">
        <v>10</v>
      </c>
      <c r="AV441" s="32">
        <v>4</v>
      </c>
      <c r="AW441" s="32" t="s">
        <v>32</v>
      </c>
      <c r="BA441" s="32" t="s">
        <v>43</v>
      </c>
      <c r="BB441" s="32" t="s">
        <v>34</v>
      </c>
      <c r="BC441" s="32">
        <v>66</v>
      </c>
      <c r="BD441" s="32">
        <v>85</v>
      </c>
      <c r="BG441" s="32" t="s">
        <v>43</v>
      </c>
      <c r="BH441" s="32" t="s">
        <v>34</v>
      </c>
      <c r="BI441" s="32" t="s">
        <v>293</v>
      </c>
    </row>
    <row r="442" spans="1:61" x14ac:dyDescent="0.35">
      <c r="A442" s="4">
        <f t="shared" si="40"/>
        <v>442</v>
      </c>
      <c r="B442" s="4">
        <f t="shared" si="41"/>
        <v>441</v>
      </c>
      <c r="C442" s="12">
        <v>44063</v>
      </c>
      <c r="D442" t="s">
        <v>197</v>
      </c>
      <c r="E442" s="5" t="s">
        <v>29</v>
      </c>
      <c r="F442" t="s">
        <v>693</v>
      </c>
      <c r="G442" t="s">
        <v>328</v>
      </c>
      <c r="H442" s="21">
        <f>VLOOKUP(G442,lists!Z:AA,2,FALSE)</f>
        <v>6</v>
      </c>
      <c r="I442">
        <v>1</v>
      </c>
      <c r="J442" t="s">
        <v>40</v>
      </c>
      <c r="N442" t="s">
        <v>861</v>
      </c>
      <c r="O442" t="s">
        <v>52</v>
      </c>
      <c r="P442"/>
      <c r="Q442">
        <v>0</v>
      </c>
      <c r="U442" s="3" t="str">
        <f t="shared" si="37"/>
        <v>2YO</v>
      </c>
      <c r="V442" s="3" t="str">
        <f t="shared" si="35"/>
        <v>F</v>
      </c>
      <c r="W442" t="b">
        <f>VLOOKUP(J442,lists!$B$2:$C$3,2,FALSE)</f>
        <v>1</v>
      </c>
      <c r="X442" t="b">
        <f>VLOOKUP(U442,lists!$B:$C,2,FALSE)</f>
        <v>1</v>
      </c>
      <c r="Y442" t="b">
        <f>IF(AND(H442&gt;=FLAT!$L$1,'Raw - F'!H442&lt;=FLAT!$L$2),TRUE,FALSE)</f>
        <v>1</v>
      </c>
      <c r="Z442" t="b">
        <f>VLOOKUP(V442,lists!$B$7:$C$8,2,FALSE)</f>
        <v>1</v>
      </c>
      <c r="AA442" t="b">
        <f>VLOOKUP(IF(K442="","Open",SUBSTITUTE(K442,"/Nov","")),lists!$B$27:$D$29,2,FALSE)</f>
        <v>1</v>
      </c>
      <c r="AB442" t="b">
        <f>VLOOKUP(I442,lists!B:C,2,FALSE)</f>
        <v>1</v>
      </c>
      <c r="AC442" t="b">
        <f>VLOOKUP(E442,lists!$B$23:$D$25,2,FALSE)</f>
        <v>1</v>
      </c>
      <c r="AD442">
        <f t="shared" si="39"/>
        <v>1</v>
      </c>
      <c r="AP442" s="32">
        <v>44002</v>
      </c>
      <c r="AQ442" s="32" t="s">
        <v>55</v>
      </c>
      <c r="AR442" s="32" t="s">
        <v>54</v>
      </c>
      <c r="AS442" s="32" t="s">
        <v>49</v>
      </c>
      <c r="AT442" s="32" t="s">
        <v>37</v>
      </c>
      <c r="AU442" s="32">
        <v>6</v>
      </c>
      <c r="AV442" s="32">
        <v>5</v>
      </c>
      <c r="AW442" s="32" t="s">
        <v>40</v>
      </c>
      <c r="AX442" s="32" t="s">
        <v>50</v>
      </c>
      <c r="BA442" s="32" t="s">
        <v>46</v>
      </c>
      <c r="BB442" s="32" t="s">
        <v>34</v>
      </c>
      <c r="BC442" s="32">
        <v>0</v>
      </c>
      <c r="BD442" s="32">
        <v>0</v>
      </c>
      <c r="BG442" s="32" t="s">
        <v>81</v>
      </c>
      <c r="BH442" s="32" t="s">
        <v>34</v>
      </c>
      <c r="BI442" s="32" t="s">
        <v>91</v>
      </c>
    </row>
    <row r="443" spans="1:61" x14ac:dyDescent="0.35">
      <c r="A443" s="4">
        <f t="shared" si="40"/>
        <v>443</v>
      </c>
      <c r="B443" s="4">
        <f t="shared" si="41"/>
        <v>442</v>
      </c>
      <c r="C443" s="12">
        <v>44063</v>
      </c>
      <c r="D443" t="s">
        <v>197</v>
      </c>
      <c r="E443" s="5" t="s">
        <v>29</v>
      </c>
      <c r="F443" t="s">
        <v>694</v>
      </c>
      <c r="G443" t="s">
        <v>329</v>
      </c>
      <c r="H443" s="21">
        <f>VLOOKUP(G443,lists!Z:AA,2,FALSE)</f>
        <v>8</v>
      </c>
      <c r="I443">
        <v>2</v>
      </c>
      <c r="J443" t="s">
        <v>32</v>
      </c>
      <c r="N443" t="s">
        <v>862</v>
      </c>
      <c r="O443" t="s">
        <v>34</v>
      </c>
      <c r="P443"/>
      <c r="Q443">
        <v>0</v>
      </c>
      <c r="U443" s="3" t="str">
        <f t="shared" si="37"/>
        <v>Other</v>
      </c>
      <c r="V443" s="3" t="str">
        <f t="shared" si="35"/>
        <v>A</v>
      </c>
      <c r="W443" t="b">
        <f>VLOOKUP(J443,lists!$B$2:$C$3,2,FALSE)</f>
        <v>1</v>
      </c>
      <c r="X443" t="b">
        <f>VLOOKUP(U443,lists!$B:$C,2,FALSE)</f>
        <v>1</v>
      </c>
      <c r="Y443" t="b">
        <f>IF(AND(H443&gt;=FLAT!$L$1,'Raw - F'!H443&lt;=FLAT!$L$2),TRUE,FALSE)</f>
        <v>1</v>
      </c>
      <c r="Z443" t="b">
        <f>VLOOKUP(V443,lists!$B$7:$C$8,2,FALSE)</f>
        <v>1</v>
      </c>
      <c r="AA443" t="b">
        <f>VLOOKUP(IF(K443="","Open",SUBSTITUTE(K443,"/Nov","")),lists!$B$27:$D$29,2,FALSE)</f>
        <v>1</v>
      </c>
      <c r="AB443" t="b">
        <f>VLOOKUP(I443,lists!B:C,2,FALSE)</f>
        <v>1</v>
      </c>
      <c r="AC443" t="b">
        <f>VLOOKUP(E443,lists!$B$23:$D$25,2,FALSE)</f>
        <v>1</v>
      </c>
      <c r="AD443">
        <f t="shared" si="39"/>
        <v>1</v>
      </c>
      <c r="AP443" s="32">
        <v>44002</v>
      </c>
      <c r="AQ443" s="32" t="s">
        <v>55</v>
      </c>
      <c r="AR443" s="32" t="s">
        <v>54</v>
      </c>
      <c r="AS443" s="32" t="s">
        <v>225</v>
      </c>
      <c r="AT443" s="32" t="s">
        <v>51</v>
      </c>
      <c r="AU443" s="32">
        <v>7</v>
      </c>
      <c r="AV443" s="32">
        <v>5</v>
      </c>
      <c r="AW443" s="32" t="s">
        <v>40</v>
      </c>
      <c r="AX443" s="32" t="s">
        <v>50</v>
      </c>
      <c r="BA443" s="32" t="s">
        <v>42</v>
      </c>
      <c r="BB443" s="32" t="s">
        <v>52</v>
      </c>
      <c r="BC443" s="32">
        <v>0</v>
      </c>
      <c r="BD443" s="32">
        <v>0</v>
      </c>
      <c r="BG443" s="32" t="s">
        <v>42</v>
      </c>
      <c r="BH443" s="32" t="s">
        <v>52</v>
      </c>
      <c r="BI443" s="32" t="s">
        <v>91</v>
      </c>
    </row>
    <row r="444" spans="1:61" x14ac:dyDescent="0.35">
      <c r="A444" s="4">
        <f t="shared" si="40"/>
        <v>444</v>
      </c>
      <c r="B444" s="4">
        <f t="shared" si="41"/>
        <v>443</v>
      </c>
      <c r="C444" s="12">
        <v>44063</v>
      </c>
      <c r="D444" t="s">
        <v>197</v>
      </c>
      <c r="E444" s="5" t="s">
        <v>29</v>
      </c>
      <c r="F444" t="s">
        <v>695</v>
      </c>
      <c r="G444" t="s">
        <v>67</v>
      </c>
      <c r="H444" s="21">
        <f>VLOOKUP(G444,lists!Z:AA,2,FALSE)</f>
        <v>12</v>
      </c>
      <c r="I444">
        <v>1</v>
      </c>
      <c r="J444" t="s">
        <v>40</v>
      </c>
      <c r="N444" t="s">
        <v>862</v>
      </c>
      <c r="O444" t="s">
        <v>52</v>
      </c>
      <c r="P444"/>
      <c r="Q444">
        <v>0</v>
      </c>
      <c r="U444" s="3" t="str">
        <f t="shared" si="37"/>
        <v>Other</v>
      </c>
      <c r="V444" s="3" t="str">
        <f t="shared" si="35"/>
        <v>F</v>
      </c>
      <c r="W444" t="b">
        <f>VLOOKUP(J444,lists!$B$2:$C$3,2,FALSE)</f>
        <v>1</v>
      </c>
      <c r="X444" t="b">
        <f>VLOOKUP(U444,lists!$B:$C,2,FALSE)</f>
        <v>1</v>
      </c>
      <c r="Y444" t="b">
        <f>IF(AND(H444&gt;=FLAT!$L$1,'Raw - F'!H444&lt;=FLAT!$L$2),TRUE,FALSE)</f>
        <v>1</v>
      </c>
      <c r="Z444" t="b">
        <f>VLOOKUP(V444,lists!$B$7:$C$8,2,FALSE)</f>
        <v>1</v>
      </c>
      <c r="AA444" t="b">
        <f>VLOOKUP(IF(K444="","Open",SUBSTITUTE(K444,"/Nov","")),lists!$B$27:$D$29,2,FALSE)</f>
        <v>1</v>
      </c>
      <c r="AB444" t="b">
        <f>VLOOKUP(I444,lists!B:C,2,FALSE)</f>
        <v>1</v>
      </c>
      <c r="AC444" t="b">
        <f>VLOOKUP(E444,lists!$B$23:$D$25,2,FALSE)</f>
        <v>1</v>
      </c>
      <c r="AD444">
        <f t="shared" si="39"/>
        <v>1</v>
      </c>
      <c r="AP444" s="32">
        <v>44002</v>
      </c>
      <c r="AQ444" s="32" t="s">
        <v>55</v>
      </c>
      <c r="AR444" s="32" t="s">
        <v>54</v>
      </c>
      <c r="AS444" s="32" t="s">
        <v>49</v>
      </c>
      <c r="AT444" s="32" t="s">
        <v>36</v>
      </c>
      <c r="AU444" s="32">
        <v>8</v>
      </c>
      <c r="AV444" s="32">
        <v>5</v>
      </c>
      <c r="AW444" s="32" t="s">
        <v>40</v>
      </c>
      <c r="AX444" s="32" t="s">
        <v>50</v>
      </c>
      <c r="BA444" s="32" t="s">
        <v>46</v>
      </c>
      <c r="BB444" s="32" t="s">
        <v>34</v>
      </c>
      <c r="BC444" s="32">
        <v>0</v>
      </c>
      <c r="BD444" s="32">
        <v>0</v>
      </c>
      <c r="BG444" s="32" t="s">
        <v>81</v>
      </c>
      <c r="BH444" s="32" t="s">
        <v>34</v>
      </c>
      <c r="BI444" s="32" t="s">
        <v>91</v>
      </c>
    </row>
    <row r="445" spans="1:61" x14ac:dyDescent="0.35">
      <c r="A445" s="4">
        <f t="shared" si="40"/>
        <v>445</v>
      </c>
      <c r="B445" s="4">
        <f t="shared" si="41"/>
        <v>444</v>
      </c>
      <c r="C445" s="12">
        <v>44063</v>
      </c>
      <c r="D445" t="s">
        <v>197</v>
      </c>
      <c r="E445" s="5" t="s">
        <v>29</v>
      </c>
      <c r="F445" t="s">
        <v>696</v>
      </c>
      <c r="G445" t="s">
        <v>328</v>
      </c>
      <c r="H445" s="21">
        <f>VLOOKUP(G445,lists!Z:AA,2,FALSE)</f>
        <v>6</v>
      </c>
      <c r="I445">
        <v>2</v>
      </c>
      <c r="J445" t="s">
        <v>40</v>
      </c>
      <c r="N445" t="s">
        <v>861</v>
      </c>
      <c r="O445" t="s">
        <v>34</v>
      </c>
      <c r="P445"/>
      <c r="Q445">
        <v>0</v>
      </c>
      <c r="U445" s="3" t="str">
        <f t="shared" si="37"/>
        <v>2YO</v>
      </c>
      <c r="V445" s="3" t="str">
        <f t="shared" si="35"/>
        <v>A</v>
      </c>
      <c r="W445" t="b">
        <f>VLOOKUP(J445,lists!$B$2:$C$3,2,FALSE)</f>
        <v>1</v>
      </c>
      <c r="X445" t="b">
        <f>VLOOKUP(U445,lists!$B:$C,2,FALSE)</f>
        <v>1</v>
      </c>
      <c r="Y445" t="b">
        <f>IF(AND(H445&gt;=FLAT!$L$1,'Raw - F'!H445&lt;=FLAT!$L$2),TRUE,FALSE)</f>
        <v>1</v>
      </c>
      <c r="Z445" t="b">
        <f>VLOOKUP(V445,lists!$B$7:$C$8,2,FALSE)</f>
        <v>1</v>
      </c>
      <c r="AA445" t="b">
        <f>VLOOKUP(IF(K445="","Open",SUBSTITUTE(K445,"/Nov","")),lists!$B$27:$D$29,2,FALSE)</f>
        <v>1</v>
      </c>
      <c r="AB445" t="b">
        <f>VLOOKUP(I445,lists!B:C,2,FALSE)</f>
        <v>1</v>
      </c>
      <c r="AC445" t="b">
        <f>VLOOKUP(E445,lists!$B$23:$D$25,2,FALSE)</f>
        <v>1</v>
      </c>
      <c r="AD445">
        <f t="shared" si="39"/>
        <v>1</v>
      </c>
      <c r="AP445" s="32">
        <v>44002</v>
      </c>
      <c r="AQ445" s="32" t="s">
        <v>222</v>
      </c>
      <c r="AR445" s="32" t="s">
        <v>29</v>
      </c>
      <c r="AS445" s="32" t="s">
        <v>30</v>
      </c>
      <c r="AT445" s="32" t="s">
        <v>45</v>
      </c>
      <c r="AU445" s="32">
        <v>10</v>
      </c>
      <c r="AV445" s="32">
        <v>3</v>
      </c>
      <c r="AW445" s="32" t="s">
        <v>32</v>
      </c>
      <c r="BA445" s="32" t="s">
        <v>33</v>
      </c>
      <c r="BB445" s="32" t="s">
        <v>34</v>
      </c>
      <c r="BC445" s="32">
        <v>69</v>
      </c>
      <c r="BD445" s="32">
        <v>88</v>
      </c>
      <c r="BG445" s="32" t="s">
        <v>81</v>
      </c>
      <c r="BH445" s="32" t="s">
        <v>34</v>
      </c>
      <c r="BI445" s="32" t="s">
        <v>305</v>
      </c>
    </row>
    <row r="446" spans="1:61" x14ac:dyDescent="0.35">
      <c r="A446" s="4">
        <f t="shared" si="40"/>
        <v>446</v>
      </c>
      <c r="B446" s="4">
        <f t="shared" si="41"/>
        <v>445</v>
      </c>
      <c r="C446" s="12">
        <v>44063</v>
      </c>
      <c r="D446" t="s">
        <v>197</v>
      </c>
      <c r="E446" s="5" t="s">
        <v>29</v>
      </c>
      <c r="F446" t="s">
        <v>697</v>
      </c>
      <c r="G446" t="s">
        <v>333</v>
      </c>
      <c r="H446" s="21">
        <f>VLOOKUP(G446,lists!Z:AA,2,FALSE)</f>
        <v>7</v>
      </c>
      <c r="I446">
        <v>2</v>
      </c>
      <c r="J446" t="s">
        <v>32</v>
      </c>
      <c r="N446" t="s">
        <v>862</v>
      </c>
      <c r="O446" t="s">
        <v>52</v>
      </c>
      <c r="P446"/>
      <c r="Q446" t="s">
        <v>301</v>
      </c>
      <c r="U446" s="3" t="str">
        <f t="shared" si="37"/>
        <v>Other</v>
      </c>
      <c r="V446" s="3" t="str">
        <f t="shared" si="35"/>
        <v>F</v>
      </c>
      <c r="W446" t="b">
        <f>VLOOKUP(J446,lists!$B$2:$C$3,2,FALSE)</f>
        <v>1</v>
      </c>
      <c r="X446" t="b">
        <f>VLOOKUP(U446,lists!$B:$C,2,FALSE)</f>
        <v>1</v>
      </c>
      <c r="Y446" t="b">
        <f>IF(AND(H446&gt;=FLAT!$L$1,'Raw - F'!H446&lt;=FLAT!$L$2),TRUE,FALSE)</f>
        <v>1</v>
      </c>
      <c r="Z446" t="b">
        <f>VLOOKUP(V446,lists!$B$7:$C$8,2,FALSE)</f>
        <v>1</v>
      </c>
      <c r="AA446" t="b">
        <f>VLOOKUP(IF(K446="","Open",SUBSTITUTE(K446,"/Nov","")),lists!$B$27:$D$29,2,FALSE)</f>
        <v>1</v>
      </c>
      <c r="AB446" t="b">
        <f>VLOOKUP(I446,lists!B:C,2,FALSE)</f>
        <v>1</v>
      </c>
      <c r="AC446" t="b">
        <f>VLOOKUP(E446,lists!$B$23:$D$25,2,FALSE)</f>
        <v>1</v>
      </c>
      <c r="AD446">
        <f t="shared" si="39"/>
        <v>1</v>
      </c>
      <c r="AP446" s="32">
        <v>44002</v>
      </c>
      <c r="AQ446" s="32" t="s">
        <v>222</v>
      </c>
      <c r="AR446" s="32" t="s">
        <v>29</v>
      </c>
      <c r="AS446" s="32" t="s">
        <v>30</v>
      </c>
      <c r="AT446" s="32" t="s">
        <v>37</v>
      </c>
      <c r="AU446" s="32">
        <v>6</v>
      </c>
      <c r="AV446" s="32">
        <v>4</v>
      </c>
      <c r="AW446" s="32" t="s">
        <v>32</v>
      </c>
      <c r="BA446" s="32" t="s">
        <v>33</v>
      </c>
      <c r="BB446" s="32" t="s">
        <v>34</v>
      </c>
      <c r="BC446" s="32">
        <v>63</v>
      </c>
      <c r="BD446" s="32">
        <v>82</v>
      </c>
      <c r="BG446" s="32" t="s">
        <v>81</v>
      </c>
      <c r="BH446" s="32" t="s">
        <v>34</v>
      </c>
      <c r="BI446" s="32" t="s">
        <v>302</v>
      </c>
    </row>
    <row r="447" spans="1:61" x14ac:dyDescent="0.35">
      <c r="A447" s="4">
        <f t="shared" si="40"/>
        <v>447</v>
      </c>
      <c r="B447" s="4">
        <f t="shared" si="41"/>
        <v>446</v>
      </c>
      <c r="C447" s="12">
        <v>44063</v>
      </c>
      <c r="D447" t="s">
        <v>197</v>
      </c>
      <c r="E447" s="5" t="s">
        <v>29</v>
      </c>
      <c r="F447" t="s">
        <v>501</v>
      </c>
      <c r="G447" t="s">
        <v>333</v>
      </c>
      <c r="H447" s="21">
        <f>VLOOKUP(G447,lists!Z:AA,2,FALSE)</f>
        <v>7</v>
      </c>
      <c r="I447">
        <v>2</v>
      </c>
      <c r="J447" t="s">
        <v>32</v>
      </c>
      <c r="N447" t="s">
        <v>861</v>
      </c>
      <c r="O447" t="s">
        <v>34</v>
      </c>
      <c r="P447"/>
      <c r="Q447">
        <v>0</v>
      </c>
      <c r="U447" s="3" t="str">
        <f t="shared" si="37"/>
        <v>2YO</v>
      </c>
      <c r="V447" s="3" t="str">
        <f t="shared" si="35"/>
        <v>A</v>
      </c>
      <c r="W447" t="b">
        <f>VLOOKUP(J447,lists!$B$2:$C$3,2,FALSE)</f>
        <v>1</v>
      </c>
      <c r="X447" t="b">
        <f>VLOOKUP(U447,lists!$B:$C,2,FALSE)</f>
        <v>1</v>
      </c>
      <c r="Y447" t="b">
        <f>IF(AND(H447&gt;=FLAT!$L$1,'Raw - F'!H447&lt;=FLAT!$L$2),TRUE,FALSE)</f>
        <v>1</v>
      </c>
      <c r="Z447" t="b">
        <f>VLOOKUP(V447,lists!$B$7:$C$8,2,FALSE)</f>
        <v>1</v>
      </c>
      <c r="AA447" t="b">
        <f>VLOOKUP(IF(K447="","Open",SUBSTITUTE(K447,"/Nov","")),lists!$B$27:$D$29,2,FALSE)</f>
        <v>1</v>
      </c>
      <c r="AB447" t="b">
        <f>VLOOKUP(I447,lists!B:C,2,FALSE)</f>
        <v>1</v>
      </c>
      <c r="AC447" t="b">
        <f>VLOOKUP(E447,lists!$B$23:$D$25,2,FALSE)</f>
        <v>1</v>
      </c>
      <c r="AD447">
        <f t="shared" si="39"/>
        <v>1</v>
      </c>
      <c r="AP447" s="32">
        <v>44002</v>
      </c>
      <c r="AQ447" s="32" t="s">
        <v>222</v>
      </c>
      <c r="AR447" s="32" t="s">
        <v>29</v>
      </c>
      <c r="AS447" s="32" t="s">
        <v>30</v>
      </c>
      <c r="AT447" s="32" t="s">
        <v>31</v>
      </c>
      <c r="AU447" s="32">
        <v>12</v>
      </c>
      <c r="AV447" s="32">
        <v>4</v>
      </c>
      <c r="AW447" s="32" t="s">
        <v>32</v>
      </c>
      <c r="BA447" s="32" t="s">
        <v>43</v>
      </c>
      <c r="BB447" s="32" t="s">
        <v>34</v>
      </c>
      <c r="BC447" s="32">
        <v>66</v>
      </c>
      <c r="BD447" s="32">
        <v>85</v>
      </c>
      <c r="BG447" s="32" t="s">
        <v>43</v>
      </c>
      <c r="BH447" s="32" t="s">
        <v>34</v>
      </c>
      <c r="BI447" s="32" t="s">
        <v>293</v>
      </c>
    </row>
    <row r="448" spans="1:61" x14ac:dyDescent="0.35">
      <c r="A448" s="4">
        <f t="shared" si="40"/>
        <v>448</v>
      </c>
      <c r="B448" s="4">
        <f t="shared" si="41"/>
        <v>447</v>
      </c>
      <c r="C448" s="12">
        <v>44064</v>
      </c>
      <c r="D448" t="s">
        <v>164</v>
      </c>
      <c r="E448" s="5" t="s">
        <v>48</v>
      </c>
      <c r="F448" t="s">
        <v>698</v>
      </c>
      <c r="G448" t="s">
        <v>333</v>
      </c>
      <c r="H448" s="21">
        <f>VLOOKUP(G448,lists!Z:AA,2,FALSE)</f>
        <v>7</v>
      </c>
      <c r="I448">
        <v>5</v>
      </c>
      <c r="J448" t="s">
        <v>32</v>
      </c>
      <c r="N448" t="s">
        <v>863</v>
      </c>
      <c r="O448" t="s">
        <v>34</v>
      </c>
      <c r="P448"/>
      <c r="Q448" t="s">
        <v>303</v>
      </c>
      <c r="U448" s="3" t="str">
        <f t="shared" si="37"/>
        <v>3YO</v>
      </c>
      <c r="V448" s="3" t="str">
        <f t="shared" si="35"/>
        <v>A</v>
      </c>
      <c r="W448" t="b">
        <f>VLOOKUP(J448,lists!$B$2:$C$3,2,FALSE)</f>
        <v>1</v>
      </c>
      <c r="X448" t="b">
        <f>VLOOKUP(U448,lists!$B:$C,2,FALSE)</f>
        <v>1</v>
      </c>
      <c r="Y448" t="b">
        <f>IF(AND(H448&gt;=FLAT!$L$1,'Raw - F'!H448&lt;=FLAT!$L$2),TRUE,FALSE)</f>
        <v>1</v>
      </c>
      <c r="Z448" t="b">
        <f>VLOOKUP(V448,lists!$B$7:$C$8,2,FALSE)</f>
        <v>1</v>
      </c>
      <c r="AA448" t="b">
        <f>VLOOKUP(IF(K448="","Open",SUBSTITUTE(K448,"/Nov","")),lists!$B$27:$D$29,2,FALSE)</f>
        <v>1</v>
      </c>
      <c r="AB448" t="b">
        <f>VLOOKUP(I448,lists!B:C,2,FALSE)</f>
        <v>1</v>
      </c>
      <c r="AC448" t="b">
        <f>VLOOKUP(E448,lists!$B$23:$D$25,2,FALSE)</f>
        <v>1</v>
      </c>
      <c r="AD448">
        <f t="shared" si="39"/>
        <v>1</v>
      </c>
      <c r="AP448" s="32">
        <v>44002</v>
      </c>
      <c r="AQ448" s="32" t="s">
        <v>222</v>
      </c>
      <c r="AR448" s="32" t="s">
        <v>29</v>
      </c>
      <c r="AS448" s="32" t="s">
        <v>223</v>
      </c>
      <c r="AT448" s="32" t="s">
        <v>39</v>
      </c>
      <c r="AU448" s="32">
        <v>5</v>
      </c>
      <c r="AV448" s="32">
        <v>5</v>
      </c>
      <c r="AW448" s="32" t="s">
        <v>40</v>
      </c>
      <c r="AX448" s="32" t="s">
        <v>41</v>
      </c>
      <c r="BA448" s="32" t="s">
        <v>42</v>
      </c>
      <c r="BB448" s="32" t="s">
        <v>52</v>
      </c>
      <c r="BC448" s="32">
        <v>0</v>
      </c>
      <c r="BD448" s="32">
        <v>0</v>
      </c>
      <c r="BG448" s="32" t="s">
        <v>42</v>
      </c>
      <c r="BH448" s="32" t="s">
        <v>52</v>
      </c>
      <c r="BI448" s="32" t="s">
        <v>91</v>
      </c>
    </row>
    <row r="449" spans="1:61" x14ac:dyDescent="0.35">
      <c r="A449" s="4">
        <f t="shared" si="40"/>
        <v>449</v>
      </c>
      <c r="B449" s="4">
        <f t="shared" si="41"/>
        <v>448</v>
      </c>
      <c r="C449" s="12">
        <v>44064</v>
      </c>
      <c r="D449" t="s">
        <v>164</v>
      </c>
      <c r="E449" s="5" t="s">
        <v>48</v>
      </c>
      <c r="F449" t="s">
        <v>699</v>
      </c>
      <c r="G449" t="s">
        <v>329</v>
      </c>
      <c r="H449" s="21">
        <f>VLOOKUP(G449,lists!Z:AA,2,FALSE)</f>
        <v>8</v>
      </c>
      <c r="I449">
        <v>5</v>
      </c>
      <c r="J449" t="s">
        <v>32</v>
      </c>
      <c r="M449" t="s">
        <v>378</v>
      </c>
      <c r="N449" t="s">
        <v>862</v>
      </c>
      <c r="O449" t="s">
        <v>34</v>
      </c>
      <c r="P449"/>
      <c r="Q449" t="s">
        <v>303</v>
      </c>
      <c r="U449" s="3" t="str">
        <f t="shared" si="37"/>
        <v>Other</v>
      </c>
      <c r="V449" s="3" t="str">
        <f t="shared" ref="V449:V512" si="42">IF(O449="F",O449,"A")</f>
        <v>A</v>
      </c>
      <c r="W449" t="b">
        <f>VLOOKUP(J449,lists!$B$2:$C$3,2,FALSE)</f>
        <v>1</v>
      </c>
      <c r="X449" t="b">
        <f>VLOOKUP(U449,lists!$B:$C,2,FALSE)</f>
        <v>1</v>
      </c>
      <c r="Y449" t="b">
        <f>IF(AND(H449&gt;=FLAT!$L$1,'Raw - F'!H449&lt;=FLAT!$L$2),TRUE,FALSE)</f>
        <v>1</v>
      </c>
      <c r="Z449" t="b">
        <f>VLOOKUP(V449,lists!$B$7:$C$8,2,FALSE)</f>
        <v>1</v>
      </c>
      <c r="AA449" t="b">
        <f>VLOOKUP(IF(K449="","Open",SUBSTITUTE(K449,"/Nov","")),lists!$B$27:$D$29,2,FALSE)</f>
        <v>1</v>
      </c>
      <c r="AB449" t="b">
        <f>VLOOKUP(I449,lists!B:C,2,FALSE)</f>
        <v>1</v>
      </c>
      <c r="AC449" t="b">
        <f>VLOOKUP(E449,lists!$B$23:$D$25,2,FALSE)</f>
        <v>1</v>
      </c>
      <c r="AD449">
        <f t="shared" si="39"/>
        <v>1</v>
      </c>
      <c r="AP449" s="32">
        <v>44002</v>
      </c>
      <c r="AQ449" s="32" t="s">
        <v>222</v>
      </c>
      <c r="AR449" s="32" t="s">
        <v>29</v>
      </c>
      <c r="AS449" s="32" t="s">
        <v>44</v>
      </c>
      <c r="AT449" s="32" t="s">
        <v>37</v>
      </c>
      <c r="AU449" s="32">
        <v>6</v>
      </c>
      <c r="AV449" s="32">
        <v>5</v>
      </c>
      <c r="AW449" s="32" t="s">
        <v>40</v>
      </c>
      <c r="AX449" s="32" t="s">
        <v>41</v>
      </c>
      <c r="AY449" s="32" t="s">
        <v>56</v>
      </c>
      <c r="BA449" s="32" t="s">
        <v>42</v>
      </c>
      <c r="BB449" s="32" t="s">
        <v>34</v>
      </c>
      <c r="BC449" s="32">
        <v>0</v>
      </c>
      <c r="BD449" s="32">
        <v>0</v>
      </c>
      <c r="BG449" s="32" t="s">
        <v>42</v>
      </c>
      <c r="BH449" s="32" t="s">
        <v>34</v>
      </c>
      <c r="BI449" s="32" t="s">
        <v>91</v>
      </c>
    </row>
    <row r="450" spans="1:61" x14ac:dyDescent="0.35">
      <c r="A450" s="4">
        <f t="shared" si="40"/>
        <v>450</v>
      </c>
      <c r="B450" s="4">
        <f t="shared" si="41"/>
        <v>449</v>
      </c>
      <c r="C450" s="12">
        <v>44064</v>
      </c>
      <c r="D450" t="s">
        <v>164</v>
      </c>
      <c r="E450" s="5" t="s">
        <v>48</v>
      </c>
      <c r="F450" t="s">
        <v>700</v>
      </c>
      <c r="G450" t="s">
        <v>329</v>
      </c>
      <c r="H450" s="21">
        <f>VLOOKUP(G450,lists!Z:AA,2,FALSE)</f>
        <v>8</v>
      </c>
      <c r="I450">
        <v>5</v>
      </c>
      <c r="J450" t="s">
        <v>32</v>
      </c>
      <c r="N450" t="s">
        <v>861</v>
      </c>
      <c r="O450" t="s">
        <v>34</v>
      </c>
      <c r="P450"/>
      <c r="Q450" t="s">
        <v>296</v>
      </c>
      <c r="U450" s="3" t="str">
        <f t="shared" si="37"/>
        <v>2YO</v>
      </c>
      <c r="V450" s="3" t="str">
        <f t="shared" si="42"/>
        <v>A</v>
      </c>
      <c r="W450" t="b">
        <f>VLOOKUP(J450,lists!$B$2:$C$3,2,FALSE)</f>
        <v>1</v>
      </c>
      <c r="X450" t="b">
        <f>VLOOKUP(U450,lists!$B:$C,2,FALSE)</f>
        <v>1</v>
      </c>
      <c r="Y450" t="b">
        <f>IF(AND(H450&gt;=FLAT!$L$1,'Raw - F'!H450&lt;=FLAT!$L$2),TRUE,FALSE)</f>
        <v>1</v>
      </c>
      <c r="Z450" t="b">
        <f>VLOOKUP(V450,lists!$B$7:$C$8,2,FALSE)</f>
        <v>1</v>
      </c>
      <c r="AA450" t="b">
        <f>VLOOKUP(IF(K450="","Open",SUBSTITUTE(K450,"/Nov","")),lists!$B$27:$D$29,2,FALSE)</f>
        <v>1</v>
      </c>
      <c r="AB450" t="b">
        <f>VLOOKUP(I450,lists!B:C,2,FALSE)</f>
        <v>1</v>
      </c>
      <c r="AC450" t="b">
        <f>VLOOKUP(E450,lists!$B$23:$D$25,2,FALSE)</f>
        <v>1</v>
      </c>
      <c r="AD450">
        <f t="shared" si="39"/>
        <v>1</v>
      </c>
      <c r="AP450" s="32">
        <v>44002</v>
      </c>
      <c r="AQ450" s="32" t="s">
        <v>222</v>
      </c>
      <c r="AR450" s="32" t="s">
        <v>29</v>
      </c>
      <c r="AS450" s="32" t="s">
        <v>49</v>
      </c>
      <c r="AT450" s="32" t="s">
        <v>36</v>
      </c>
      <c r="AU450" s="32">
        <v>8</v>
      </c>
      <c r="AV450" s="32">
        <v>5</v>
      </c>
      <c r="AW450" s="32" t="s">
        <v>40</v>
      </c>
      <c r="AX450" s="32" t="s">
        <v>50</v>
      </c>
      <c r="BA450" s="32" t="s">
        <v>46</v>
      </c>
      <c r="BB450" s="32" t="s">
        <v>34</v>
      </c>
      <c r="BC450" s="32">
        <v>0</v>
      </c>
      <c r="BD450" s="32">
        <v>0</v>
      </c>
      <c r="BG450" s="32" t="s">
        <v>81</v>
      </c>
      <c r="BH450" s="32" t="s">
        <v>34</v>
      </c>
      <c r="BI450" s="32" t="s">
        <v>91</v>
      </c>
    </row>
    <row r="451" spans="1:61" x14ac:dyDescent="0.35">
      <c r="A451" s="4">
        <f t="shared" si="40"/>
        <v>451</v>
      </c>
      <c r="B451" s="4">
        <f t="shared" si="41"/>
        <v>450</v>
      </c>
      <c r="C451" s="12">
        <v>44064</v>
      </c>
      <c r="D451" t="s">
        <v>164</v>
      </c>
      <c r="E451" s="5" t="s">
        <v>48</v>
      </c>
      <c r="F451" t="s">
        <v>701</v>
      </c>
      <c r="G451" t="s">
        <v>328</v>
      </c>
      <c r="H451" s="21">
        <f>VLOOKUP(G451,lists!Z:AA,2,FALSE)</f>
        <v>6</v>
      </c>
      <c r="I451">
        <v>5</v>
      </c>
      <c r="J451" t="s">
        <v>40</v>
      </c>
      <c r="K451" t="s">
        <v>50</v>
      </c>
      <c r="L451" t="s">
        <v>56</v>
      </c>
      <c r="N451" t="s">
        <v>861</v>
      </c>
      <c r="O451" t="s">
        <v>34</v>
      </c>
      <c r="P451" s="36">
        <v>28000</v>
      </c>
      <c r="Q451">
        <v>0</v>
      </c>
      <c r="U451" s="3" t="str">
        <f t="shared" ref="U451:U514" si="43">IF(OR(N451="2yO",N451="3yO"),N451,"Other")</f>
        <v>2YO</v>
      </c>
      <c r="V451" s="3" t="str">
        <f t="shared" si="42"/>
        <v>A</v>
      </c>
      <c r="W451" t="b">
        <f>VLOOKUP(J451,lists!$B$2:$C$3,2,FALSE)</f>
        <v>1</v>
      </c>
      <c r="X451" t="b">
        <f>VLOOKUP(U451,lists!$B:$C,2,FALSE)</f>
        <v>1</v>
      </c>
      <c r="Y451" t="b">
        <f>IF(AND(H451&gt;=FLAT!$L$1,'Raw - F'!H451&lt;=FLAT!$L$2),TRUE,FALSE)</f>
        <v>1</v>
      </c>
      <c r="Z451" t="b">
        <f>VLOOKUP(V451,lists!$B$7:$C$8,2,FALSE)</f>
        <v>1</v>
      </c>
      <c r="AA451" t="b">
        <f>VLOOKUP(IF(K451="","Open",SUBSTITUTE(K451,"/Nov","")),lists!$B$27:$D$29,2,FALSE)</f>
        <v>1</v>
      </c>
      <c r="AB451" t="b">
        <f>VLOOKUP(I451,lists!B:C,2,FALSE)</f>
        <v>1</v>
      </c>
      <c r="AC451" t="b">
        <f>VLOOKUP(E451,lists!$B$23:$D$25,2,FALSE)</f>
        <v>1</v>
      </c>
      <c r="AD451">
        <f t="shared" si="39"/>
        <v>1</v>
      </c>
      <c r="AP451" s="32">
        <v>44002</v>
      </c>
      <c r="AQ451" s="32" t="s">
        <v>222</v>
      </c>
      <c r="AR451" s="32" t="s">
        <v>29</v>
      </c>
      <c r="AS451" s="32" t="s">
        <v>30</v>
      </c>
      <c r="AT451" s="32" t="s">
        <v>37</v>
      </c>
      <c r="AU451" s="32">
        <v>6</v>
      </c>
      <c r="AV451" s="32">
        <v>6</v>
      </c>
      <c r="AW451" s="32" t="s">
        <v>32</v>
      </c>
      <c r="BA451" s="32" t="s">
        <v>33</v>
      </c>
      <c r="BB451" s="32" t="s">
        <v>34</v>
      </c>
      <c r="BC451" s="32">
        <v>46</v>
      </c>
      <c r="BD451" s="32">
        <v>60</v>
      </c>
      <c r="BG451" s="32" t="s">
        <v>81</v>
      </c>
      <c r="BH451" s="32" t="s">
        <v>34</v>
      </c>
      <c r="BI451" s="32" t="s">
        <v>299</v>
      </c>
    </row>
    <row r="452" spans="1:61" x14ac:dyDescent="0.35">
      <c r="A452" s="4">
        <f t="shared" si="40"/>
        <v>452</v>
      </c>
      <c r="B452" s="4">
        <f t="shared" si="41"/>
        <v>451</v>
      </c>
      <c r="C452" s="12">
        <v>44064</v>
      </c>
      <c r="D452" t="s">
        <v>164</v>
      </c>
      <c r="E452" s="5" t="s">
        <v>48</v>
      </c>
      <c r="F452" t="s">
        <v>702</v>
      </c>
      <c r="G452" t="s">
        <v>334</v>
      </c>
      <c r="H452" s="21">
        <f>VLOOKUP(G452,lists!Z:AA,2,FALSE)</f>
        <v>14</v>
      </c>
      <c r="I452">
        <v>4</v>
      </c>
      <c r="J452" t="s">
        <v>32</v>
      </c>
      <c r="N452" t="s">
        <v>862</v>
      </c>
      <c r="O452" t="s">
        <v>34</v>
      </c>
      <c r="P452"/>
      <c r="Q452" t="s">
        <v>308</v>
      </c>
      <c r="U452" s="3" t="str">
        <f t="shared" si="43"/>
        <v>Other</v>
      </c>
      <c r="V452" s="3" t="str">
        <f t="shared" si="42"/>
        <v>A</v>
      </c>
      <c r="W452" t="b">
        <f>VLOOKUP(J452,lists!$B$2:$C$3,2,FALSE)</f>
        <v>1</v>
      </c>
      <c r="X452" t="b">
        <f>VLOOKUP(U452,lists!$B:$C,2,FALSE)</f>
        <v>1</v>
      </c>
      <c r="Y452" t="b">
        <f>IF(AND(H452&gt;=FLAT!$L$1,'Raw - F'!H452&lt;=FLAT!$L$2),TRUE,FALSE)</f>
        <v>1</v>
      </c>
      <c r="Z452" t="b">
        <f>VLOOKUP(V452,lists!$B$7:$C$8,2,FALSE)</f>
        <v>1</v>
      </c>
      <c r="AA452" t="b">
        <f>VLOOKUP(IF(K452="","Open",SUBSTITUTE(K452,"/Nov","")),lists!$B$27:$D$29,2,FALSE)</f>
        <v>1</v>
      </c>
      <c r="AB452" t="b">
        <f>VLOOKUP(I452,lists!B:C,2,FALSE)</f>
        <v>1</v>
      </c>
      <c r="AC452" t="b">
        <f>VLOOKUP(E452,lists!$B$23:$D$25,2,FALSE)</f>
        <v>1</v>
      </c>
      <c r="AD452">
        <f t="shared" si="39"/>
        <v>1</v>
      </c>
      <c r="AP452" s="32">
        <v>44002</v>
      </c>
      <c r="AQ452" s="32" t="s">
        <v>222</v>
      </c>
      <c r="AR452" s="32" t="s">
        <v>29</v>
      </c>
      <c r="AS452" s="32" t="s">
        <v>30</v>
      </c>
      <c r="AT452" s="32" t="s">
        <v>45</v>
      </c>
      <c r="AU452" s="32">
        <v>10</v>
      </c>
      <c r="AV452" s="32">
        <v>6</v>
      </c>
      <c r="AW452" s="32" t="s">
        <v>32</v>
      </c>
      <c r="BA452" s="32" t="s">
        <v>33</v>
      </c>
      <c r="BB452" s="32" t="s">
        <v>34</v>
      </c>
      <c r="BC452" s="32">
        <v>46</v>
      </c>
      <c r="BD452" s="32">
        <v>60</v>
      </c>
      <c r="BG452" s="32" t="s">
        <v>81</v>
      </c>
      <c r="BH452" s="32" t="s">
        <v>34</v>
      </c>
      <c r="BI452" s="32" t="s">
        <v>299</v>
      </c>
    </row>
    <row r="453" spans="1:61" x14ac:dyDescent="0.35">
      <c r="A453" s="4">
        <f t="shared" si="40"/>
        <v>453</v>
      </c>
      <c r="B453" s="4">
        <f t="shared" si="41"/>
        <v>452</v>
      </c>
      <c r="C453" s="12">
        <v>44064</v>
      </c>
      <c r="D453" t="s">
        <v>164</v>
      </c>
      <c r="E453" s="5" t="s">
        <v>48</v>
      </c>
      <c r="F453" t="s">
        <v>703</v>
      </c>
      <c r="G453" t="s">
        <v>329</v>
      </c>
      <c r="H453" s="21">
        <f>VLOOKUP(G453,lists!Z:AA,2,FALSE)</f>
        <v>8</v>
      </c>
      <c r="I453">
        <v>1</v>
      </c>
      <c r="J453" t="s">
        <v>40</v>
      </c>
      <c r="N453" t="s">
        <v>861</v>
      </c>
      <c r="O453" t="s">
        <v>34</v>
      </c>
      <c r="P453"/>
      <c r="Q453">
        <v>0</v>
      </c>
      <c r="U453" s="3" t="str">
        <f t="shared" si="43"/>
        <v>2YO</v>
      </c>
      <c r="V453" s="3" t="str">
        <f t="shared" si="42"/>
        <v>A</v>
      </c>
      <c r="W453" t="b">
        <f>VLOOKUP(J453,lists!$B$2:$C$3,2,FALSE)</f>
        <v>1</v>
      </c>
      <c r="X453" t="b">
        <f>VLOOKUP(U453,lists!$B:$C,2,FALSE)</f>
        <v>1</v>
      </c>
      <c r="Y453" t="b">
        <f>IF(AND(H453&gt;=FLAT!$L$1,'Raw - F'!H453&lt;=FLAT!$L$2),TRUE,FALSE)</f>
        <v>1</v>
      </c>
      <c r="Z453" t="b">
        <f>VLOOKUP(V453,lists!$B$7:$C$8,2,FALSE)</f>
        <v>1</v>
      </c>
      <c r="AA453" t="b">
        <f>VLOOKUP(IF(K453="","Open",SUBSTITUTE(K453,"/Nov","")),lists!$B$27:$D$29,2,FALSE)</f>
        <v>1</v>
      </c>
      <c r="AB453" t="b">
        <f>VLOOKUP(I453,lists!B:C,2,FALSE)</f>
        <v>1</v>
      </c>
      <c r="AC453" t="b">
        <f>VLOOKUP(E453,lists!$B$23:$D$25,2,FALSE)</f>
        <v>1</v>
      </c>
      <c r="AD453">
        <f t="shared" si="39"/>
        <v>1</v>
      </c>
      <c r="AP453" s="32">
        <v>44003</v>
      </c>
      <c r="AQ453" s="32" t="s">
        <v>105</v>
      </c>
      <c r="AR453" s="32" t="s">
        <v>48</v>
      </c>
      <c r="AS453" s="32" t="s">
        <v>30</v>
      </c>
      <c r="AT453" s="32" t="s">
        <v>31</v>
      </c>
      <c r="AU453" s="32">
        <v>12</v>
      </c>
      <c r="AV453" s="32">
        <v>3</v>
      </c>
      <c r="AW453" s="32" t="s">
        <v>32</v>
      </c>
      <c r="BA453" s="32" t="s">
        <v>33</v>
      </c>
      <c r="BB453" s="32" t="s">
        <v>34</v>
      </c>
      <c r="BC453" s="32">
        <v>69</v>
      </c>
      <c r="BD453" s="32">
        <v>88</v>
      </c>
      <c r="BG453" s="32" t="s">
        <v>81</v>
      </c>
      <c r="BH453" s="32" t="s">
        <v>34</v>
      </c>
      <c r="BI453" s="32" t="s">
        <v>305</v>
      </c>
    </row>
    <row r="454" spans="1:61" x14ac:dyDescent="0.35">
      <c r="A454" s="4">
        <f t="shared" si="40"/>
        <v>454</v>
      </c>
      <c r="B454" s="4">
        <f t="shared" si="41"/>
        <v>453</v>
      </c>
      <c r="C454" s="12">
        <v>44064</v>
      </c>
      <c r="D454" t="s">
        <v>164</v>
      </c>
      <c r="E454" s="5" t="s">
        <v>48</v>
      </c>
      <c r="F454" t="s">
        <v>351</v>
      </c>
      <c r="G454" t="s">
        <v>329</v>
      </c>
      <c r="H454" s="21">
        <f>VLOOKUP(G454,lists!Z:AA,2,FALSE)</f>
        <v>8</v>
      </c>
      <c r="I454">
        <v>5</v>
      </c>
      <c r="J454" t="s">
        <v>32</v>
      </c>
      <c r="N454" t="s">
        <v>862</v>
      </c>
      <c r="O454" t="s">
        <v>52</v>
      </c>
      <c r="P454"/>
      <c r="Q454" t="s">
        <v>308</v>
      </c>
      <c r="U454" s="3" t="str">
        <f t="shared" si="43"/>
        <v>Other</v>
      </c>
      <c r="V454" s="3" t="str">
        <f t="shared" si="42"/>
        <v>F</v>
      </c>
      <c r="W454" t="b">
        <f>VLOOKUP(J454,lists!$B$2:$C$3,2,FALSE)</f>
        <v>1</v>
      </c>
      <c r="X454" t="b">
        <f>VLOOKUP(U454,lists!$B:$C,2,FALSE)</f>
        <v>1</v>
      </c>
      <c r="Y454" t="b">
        <f>IF(AND(H454&gt;=FLAT!$L$1,'Raw - F'!H454&lt;=FLAT!$L$2),TRUE,FALSE)</f>
        <v>1</v>
      </c>
      <c r="Z454" t="b">
        <f>VLOOKUP(V454,lists!$B$7:$C$8,2,FALSE)</f>
        <v>1</v>
      </c>
      <c r="AA454" t="b">
        <f>VLOOKUP(IF(K454="","Open",SUBSTITUTE(K454,"/Nov","")),lists!$B$27:$D$29,2,FALSE)</f>
        <v>1</v>
      </c>
      <c r="AB454" t="b">
        <f>VLOOKUP(I454,lists!B:C,2,FALSE)</f>
        <v>1</v>
      </c>
      <c r="AC454" t="b">
        <f>VLOOKUP(E454,lists!$B$23:$D$25,2,FALSE)</f>
        <v>1</v>
      </c>
      <c r="AD454">
        <f t="shared" si="39"/>
        <v>1</v>
      </c>
      <c r="AP454" s="32">
        <v>44003</v>
      </c>
      <c r="AQ454" s="32" t="s">
        <v>105</v>
      </c>
      <c r="AR454" s="32" t="s">
        <v>48</v>
      </c>
      <c r="AS454" s="32" t="s">
        <v>30</v>
      </c>
      <c r="AT454" s="32" t="s">
        <v>36</v>
      </c>
      <c r="AU454" s="32">
        <v>8</v>
      </c>
      <c r="AV454" s="32">
        <v>4</v>
      </c>
      <c r="AW454" s="32" t="s">
        <v>32</v>
      </c>
      <c r="BA454" s="32" t="s">
        <v>43</v>
      </c>
      <c r="BB454" s="32" t="s">
        <v>34</v>
      </c>
      <c r="BC454" s="32">
        <v>66</v>
      </c>
      <c r="BD454" s="32">
        <v>85</v>
      </c>
      <c r="BG454" s="32" t="s">
        <v>43</v>
      </c>
      <c r="BH454" s="32" t="s">
        <v>34</v>
      </c>
      <c r="BI454" s="32" t="s">
        <v>293</v>
      </c>
    </row>
    <row r="455" spans="1:61" x14ac:dyDescent="0.35">
      <c r="A455" s="4">
        <f t="shared" si="40"/>
        <v>455</v>
      </c>
      <c r="B455" s="4">
        <f t="shared" si="41"/>
        <v>454</v>
      </c>
      <c r="C455" s="12">
        <v>44064</v>
      </c>
      <c r="D455" t="s">
        <v>164</v>
      </c>
      <c r="E455" s="5" t="s">
        <v>48</v>
      </c>
      <c r="F455" t="s">
        <v>351</v>
      </c>
      <c r="G455" t="s">
        <v>327</v>
      </c>
      <c r="H455" s="21">
        <f>VLOOKUP(G455,lists!Z:AA,2,FALSE)</f>
        <v>5</v>
      </c>
      <c r="I455">
        <v>4</v>
      </c>
      <c r="J455" t="s">
        <v>32</v>
      </c>
      <c r="N455" t="s">
        <v>862</v>
      </c>
      <c r="O455" t="s">
        <v>34</v>
      </c>
      <c r="P455"/>
      <c r="Q455" t="s">
        <v>293</v>
      </c>
      <c r="U455" s="3" t="str">
        <f t="shared" si="43"/>
        <v>Other</v>
      </c>
      <c r="V455" s="3" t="str">
        <f t="shared" si="42"/>
        <v>A</v>
      </c>
      <c r="W455" t="b">
        <f>VLOOKUP(J455,lists!$B$2:$C$3,2,FALSE)</f>
        <v>1</v>
      </c>
      <c r="X455" t="b">
        <f>VLOOKUP(U455,lists!$B:$C,2,FALSE)</f>
        <v>1</v>
      </c>
      <c r="Y455" t="b">
        <f>IF(AND(H455&gt;=FLAT!$L$1,'Raw - F'!H455&lt;=FLAT!$L$2),TRUE,FALSE)</f>
        <v>1</v>
      </c>
      <c r="Z455" t="b">
        <f>VLOOKUP(V455,lists!$B$7:$C$8,2,FALSE)</f>
        <v>1</v>
      </c>
      <c r="AA455" t="b">
        <f>VLOOKUP(IF(K455="","Open",SUBSTITUTE(K455,"/Nov","")),lists!$B$27:$D$29,2,FALSE)</f>
        <v>1</v>
      </c>
      <c r="AB455" t="b">
        <f>VLOOKUP(I455,lists!B:C,2,FALSE)</f>
        <v>1</v>
      </c>
      <c r="AC455" t="b">
        <f>VLOOKUP(E455,lists!$B$23:$D$25,2,FALSE)</f>
        <v>1</v>
      </c>
      <c r="AD455">
        <f t="shared" si="39"/>
        <v>1</v>
      </c>
      <c r="AP455" s="32">
        <v>44003</v>
      </c>
      <c r="AQ455" s="32" t="s">
        <v>105</v>
      </c>
      <c r="AR455" s="32" t="s">
        <v>48</v>
      </c>
      <c r="AS455" s="32" t="s">
        <v>30</v>
      </c>
      <c r="AT455" s="32" t="s">
        <v>61</v>
      </c>
      <c r="AU455" s="32">
        <v>16</v>
      </c>
      <c r="AV455" s="32">
        <v>4</v>
      </c>
      <c r="AW455" s="32" t="s">
        <v>32</v>
      </c>
      <c r="BA455" s="32" t="s">
        <v>33</v>
      </c>
      <c r="BB455" s="32" t="s">
        <v>34</v>
      </c>
      <c r="BC455" s="32">
        <v>61</v>
      </c>
      <c r="BD455" s="32">
        <v>80</v>
      </c>
      <c r="BG455" s="32" t="s">
        <v>81</v>
      </c>
      <c r="BH455" s="32" t="s">
        <v>34</v>
      </c>
      <c r="BI455" s="32" t="s">
        <v>308</v>
      </c>
    </row>
    <row r="456" spans="1:61" x14ac:dyDescent="0.35">
      <c r="A456" s="4">
        <f t="shared" si="40"/>
        <v>456</v>
      </c>
      <c r="B456" s="4">
        <f t="shared" si="41"/>
        <v>455</v>
      </c>
      <c r="C456" s="12">
        <v>44064</v>
      </c>
      <c r="D456" t="s">
        <v>149</v>
      </c>
      <c r="E456" s="5" t="s">
        <v>54</v>
      </c>
      <c r="F456" t="s">
        <v>704</v>
      </c>
      <c r="G456" t="s">
        <v>334</v>
      </c>
      <c r="H456" s="21">
        <f>VLOOKUP(G456,lists!Z:AA,2,FALSE)</f>
        <v>14</v>
      </c>
      <c r="I456">
        <v>6</v>
      </c>
      <c r="J456" t="s">
        <v>32</v>
      </c>
      <c r="M456" t="s">
        <v>378</v>
      </c>
      <c r="N456" t="s">
        <v>862</v>
      </c>
      <c r="O456" t="s">
        <v>34</v>
      </c>
      <c r="P456"/>
      <c r="Q456" t="s">
        <v>297</v>
      </c>
      <c r="U456" s="3" t="str">
        <f t="shared" si="43"/>
        <v>Other</v>
      </c>
      <c r="V456" s="3" t="str">
        <f t="shared" si="42"/>
        <v>A</v>
      </c>
      <c r="W456" t="b">
        <f>VLOOKUP(J456,lists!$B$2:$C$3,2,FALSE)</f>
        <v>1</v>
      </c>
      <c r="X456" t="b">
        <f>VLOOKUP(U456,lists!$B:$C,2,FALSE)</f>
        <v>1</v>
      </c>
      <c r="Y456" t="b">
        <f>IF(AND(H456&gt;=FLAT!$L$1,'Raw - F'!H456&lt;=FLAT!$L$2),TRUE,FALSE)</f>
        <v>1</v>
      </c>
      <c r="Z456" t="b">
        <f>VLOOKUP(V456,lists!$B$7:$C$8,2,FALSE)</f>
        <v>1</v>
      </c>
      <c r="AA456" t="b">
        <f>VLOOKUP(IF(K456="","Open",SUBSTITUTE(K456,"/Nov","")),lists!$B$27:$D$29,2,FALSE)</f>
        <v>1</v>
      </c>
      <c r="AB456" t="b">
        <f>VLOOKUP(I456,lists!B:C,2,FALSE)</f>
        <v>1</v>
      </c>
      <c r="AC456" t="b">
        <f>VLOOKUP(E456,lists!$B$23:$D$25,2,FALSE)</f>
        <v>1</v>
      </c>
      <c r="AD456">
        <f t="shared" si="39"/>
        <v>1</v>
      </c>
      <c r="AP456" s="32">
        <v>44003</v>
      </c>
      <c r="AQ456" s="32" t="s">
        <v>105</v>
      </c>
      <c r="AR456" s="32" t="s">
        <v>48</v>
      </c>
      <c r="AS456" s="32" t="s">
        <v>44</v>
      </c>
      <c r="AT456" s="32" t="s">
        <v>37</v>
      </c>
      <c r="AU456" s="32">
        <v>6</v>
      </c>
      <c r="AV456" s="32">
        <v>5</v>
      </c>
      <c r="AW456" s="32" t="s">
        <v>40</v>
      </c>
      <c r="AX456" s="32" t="s">
        <v>41</v>
      </c>
      <c r="AY456" s="32" t="s">
        <v>56</v>
      </c>
      <c r="BA456" s="32" t="s">
        <v>42</v>
      </c>
      <c r="BB456" s="32" t="s">
        <v>34</v>
      </c>
      <c r="BC456" s="32">
        <v>0</v>
      </c>
      <c r="BD456" s="32">
        <v>0</v>
      </c>
      <c r="BG456" s="32" t="s">
        <v>42</v>
      </c>
      <c r="BH456" s="32" t="s">
        <v>34</v>
      </c>
      <c r="BI456" s="32" t="s">
        <v>91</v>
      </c>
    </row>
    <row r="457" spans="1:61" x14ac:dyDescent="0.35">
      <c r="A457" s="4">
        <f t="shared" si="40"/>
        <v>457</v>
      </c>
      <c r="B457" s="4">
        <f t="shared" si="41"/>
        <v>456</v>
      </c>
      <c r="C457" s="12">
        <v>44064</v>
      </c>
      <c r="D457" t="s">
        <v>149</v>
      </c>
      <c r="E457" s="5" t="s">
        <v>54</v>
      </c>
      <c r="F457" t="s">
        <v>705</v>
      </c>
      <c r="G457" t="s">
        <v>328</v>
      </c>
      <c r="H457" s="21">
        <f>VLOOKUP(G457,lists!Z:AA,2,FALSE)</f>
        <v>6</v>
      </c>
      <c r="I457">
        <v>6</v>
      </c>
      <c r="J457" t="s">
        <v>32</v>
      </c>
      <c r="N457" t="s">
        <v>862</v>
      </c>
      <c r="O457" t="s">
        <v>34</v>
      </c>
      <c r="P457"/>
      <c r="Q457" t="s">
        <v>297</v>
      </c>
      <c r="U457" s="3" t="str">
        <f t="shared" si="43"/>
        <v>Other</v>
      </c>
      <c r="V457" s="3" t="str">
        <f t="shared" si="42"/>
        <v>A</v>
      </c>
      <c r="W457" t="b">
        <f>VLOOKUP(J457,lists!$B$2:$C$3,2,FALSE)</f>
        <v>1</v>
      </c>
      <c r="X457" t="b">
        <f>VLOOKUP(U457,lists!$B:$C,2,FALSE)</f>
        <v>1</v>
      </c>
      <c r="Y457" t="b">
        <f>IF(AND(H457&gt;=FLAT!$L$1,'Raw - F'!H457&lt;=FLAT!$L$2),TRUE,FALSE)</f>
        <v>1</v>
      </c>
      <c r="Z457" t="b">
        <f>VLOOKUP(V457,lists!$B$7:$C$8,2,FALSE)</f>
        <v>1</v>
      </c>
      <c r="AA457" t="b">
        <f>VLOOKUP(IF(K457="","Open",SUBSTITUTE(K457,"/Nov","")),lists!$B$27:$D$29,2,FALSE)</f>
        <v>1</v>
      </c>
      <c r="AB457" t="b">
        <f>VLOOKUP(I457,lists!B:C,2,FALSE)</f>
        <v>1</v>
      </c>
      <c r="AC457" t="b">
        <f>VLOOKUP(E457,lists!$B$23:$D$25,2,FALSE)</f>
        <v>1</v>
      </c>
      <c r="AD457">
        <f t="shared" si="39"/>
        <v>1</v>
      </c>
      <c r="AP457" s="32">
        <v>44003</v>
      </c>
      <c r="AQ457" s="32" t="s">
        <v>105</v>
      </c>
      <c r="AR457" s="32" t="s">
        <v>48</v>
      </c>
      <c r="AS457" s="32" t="s">
        <v>44</v>
      </c>
      <c r="AT457" s="32" t="s">
        <v>51</v>
      </c>
      <c r="AU457" s="32">
        <v>7</v>
      </c>
      <c r="AV457" s="32">
        <v>5</v>
      </c>
      <c r="AW457" s="32" t="s">
        <v>40</v>
      </c>
      <c r="AX457" s="32" t="s">
        <v>41</v>
      </c>
      <c r="AY457" s="32" t="s">
        <v>56</v>
      </c>
      <c r="BA457" s="32" t="s">
        <v>42</v>
      </c>
      <c r="BB457" s="32" t="s">
        <v>52</v>
      </c>
      <c r="BC457" s="32">
        <v>0</v>
      </c>
      <c r="BD457" s="32">
        <v>0</v>
      </c>
      <c r="BG457" s="32" t="s">
        <v>42</v>
      </c>
      <c r="BH457" s="32" t="s">
        <v>52</v>
      </c>
      <c r="BI457" s="32" t="s">
        <v>91</v>
      </c>
    </row>
    <row r="458" spans="1:61" x14ac:dyDescent="0.35">
      <c r="A458" s="4">
        <f t="shared" si="40"/>
        <v>458</v>
      </c>
      <c r="B458" s="4">
        <f t="shared" si="41"/>
        <v>457</v>
      </c>
      <c r="C458" s="12">
        <v>44064</v>
      </c>
      <c r="D458" t="s">
        <v>149</v>
      </c>
      <c r="E458" s="5" t="s">
        <v>54</v>
      </c>
      <c r="F458" t="s">
        <v>706</v>
      </c>
      <c r="G458" t="s">
        <v>328</v>
      </c>
      <c r="H458" s="21">
        <f>VLOOKUP(G458,lists!Z:AA,2,FALSE)</f>
        <v>6</v>
      </c>
      <c r="I458">
        <v>6</v>
      </c>
      <c r="J458" t="s">
        <v>32</v>
      </c>
      <c r="N458" t="s">
        <v>861</v>
      </c>
      <c r="O458" t="s">
        <v>34</v>
      </c>
      <c r="P458"/>
      <c r="Q458" t="s">
        <v>321</v>
      </c>
      <c r="U458" s="3" t="str">
        <f t="shared" si="43"/>
        <v>2YO</v>
      </c>
      <c r="V458" s="3" t="str">
        <f t="shared" si="42"/>
        <v>A</v>
      </c>
      <c r="W458" t="b">
        <f>VLOOKUP(J458,lists!$B$2:$C$3,2,FALSE)</f>
        <v>1</v>
      </c>
      <c r="X458" t="b">
        <f>VLOOKUP(U458,lists!$B:$C,2,FALSE)</f>
        <v>1</v>
      </c>
      <c r="Y458" t="b">
        <f>IF(AND(H458&gt;=FLAT!$L$1,'Raw - F'!H458&lt;=FLAT!$L$2),TRUE,FALSE)</f>
        <v>1</v>
      </c>
      <c r="Z458" t="b">
        <f>VLOOKUP(V458,lists!$B$7:$C$8,2,FALSE)</f>
        <v>1</v>
      </c>
      <c r="AA458" t="b">
        <f>VLOOKUP(IF(K458="","Open",SUBSTITUTE(K458,"/Nov","")),lists!$B$27:$D$29,2,FALSE)</f>
        <v>1</v>
      </c>
      <c r="AB458" t="b">
        <f>VLOOKUP(I458,lists!B:C,2,FALSE)</f>
        <v>1</v>
      </c>
      <c r="AC458" t="b">
        <f>VLOOKUP(E458,lists!$B$23:$D$25,2,FALSE)</f>
        <v>1</v>
      </c>
      <c r="AD458">
        <f t="shared" si="39"/>
        <v>1</v>
      </c>
      <c r="AP458" s="32">
        <v>44003</v>
      </c>
      <c r="AQ458" s="32" t="s">
        <v>105</v>
      </c>
      <c r="AR458" s="32" t="s">
        <v>48</v>
      </c>
      <c r="AS458" s="32" t="s">
        <v>49</v>
      </c>
      <c r="AT458" s="32" t="s">
        <v>31</v>
      </c>
      <c r="AU458" s="32">
        <v>12</v>
      </c>
      <c r="AV458" s="32">
        <v>5</v>
      </c>
      <c r="AW458" s="32" t="s">
        <v>40</v>
      </c>
      <c r="AX458" s="32" t="s">
        <v>50</v>
      </c>
      <c r="BA458" s="32" t="s">
        <v>43</v>
      </c>
      <c r="BB458" s="32" t="s">
        <v>34</v>
      </c>
      <c r="BC458" s="32">
        <v>0</v>
      </c>
      <c r="BD458" s="32">
        <v>0</v>
      </c>
      <c r="BG458" s="32" t="s">
        <v>43</v>
      </c>
      <c r="BH458" s="32" t="s">
        <v>34</v>
      </c>
      <c r="BI458" s="32" t="s">
        <v>91</v>
      </c>
    </row>
    <row r="459" spans="1:61" x14ac:dyDescent="0.35">
      <c r="A459" s="4">
        <f t="shared" si="40"/>
        <v>459</v>
      </c>
      <c r="B459" s="4">
        <f t="shared" si="41"/>
        <v>458</v>
      </c>
      <c r="C459" s="12">
        <v>44064</v>
      </c>
      <c r="D459" t="s">
        <v>149</v>
      </c>
      <c r="E459" s="5" t="s">
        <v>54</v>
      </c>
      <c r="F459" t="s">
        <v>707</v>
      </c>
      <c r="G459" t="s">
        <v>330</v>
      </c>
      <c r="H459" s="21">
        <f>VLOOKUP(G459,lists!Z:AA,2,FALSE)</f>
        <v>10</v>
      </c>
      <c r="I459">
        <v>4</v>
      </c>
      <c r="J459" t="s">
        <v>32</v>
      </c>
      <c r="N459" t="s">
        <v>862</v>
      </c>
      <c r="O459" t="s">
        <v>34</v>
      </c>
      <c r="P459"/>
      <c r="Q459" t="s">
        <v>308</v>
      </c>
      <c r="U459" s="3" t="str">
        <f t="shared" si="43"/>
        <v>Other</v>
      </c>
      <c r="V459" s="3" t="str">
        <f t="shared" si="42"/>
        <v>A</v>
      </c>
      <c r="W459" t="b">
        <f>VLOOKUP(J459,lists!$B$2:$C$3,2,FALSE)</f>
        <v>1</v>
      </c>
      <c r="X459" t="b">
        <f>VLOOKUP(U459,lists!$B:$C,2,FALSE)</f>
        <v>1</v>
      </c>
      <c r="Y459" t="b">
        <f>IF(AND(H459&gt;=FLAT!$L$1,'Raw - F'!H459&lt;=FLAT!$L$2),TRUE,FALSE)</f>
        <v>1</v>
      </c>
      <c r="Z459" t="b">
        <f>VLOOKUP(V459,lists!$B$7:$C$8,2,FALSE)</f>
        <v>1</v>
      </c>
      <c r="AA459" t="b">
        <f>VLOOKUP(IF(K459="","Open",SUBSTITUTE(K459,"/Nov","")),lists!$B$27:$D$29,2,FALSE)</f>
        <v>1</v>
      </c>
      <c r="AB459" t="b">
        <f>VLOOKUP(I459,lists!B:C,2,FALSE)</f>
        <v>1</v>
      </c>
      <c r="AC459" t="b">
        <f>VLOOKUP(E459,lists!$B$23:$D$25,2,FALSE)</f>
        <v>1</v>
      </c>
      <c r="AD459">
        <f t="shared" si="39"/>
        <v>1</v>
      </c>
      <c r="AP459" s="32">
        <v>44003</v>
      </c>
      <c r="AQ459" s="32" t="s">
        <v>105</v>
      </c>
      <c r="AR459" s="32" t="s">
        <v>48</v>
      </c>
      <c r="AS459" s="32" t="s">
        <v>30</v>
      </c>
      <c r="AT459" s="32" t="s">
        <v>51</v>
      </c>
      <c r="AU459" s="32">
        <v>7</v>
      </c>
      <c r="AV459" s="32">
        <v>6</v>
      </c>
      <c r="AW459" s="32" t="s">
        <v>32</v>
      </c>
      <c r="BA459" s="32" t="s">
        <v>33</v>
      </c>
      <c r="BB459" s="32" t="s">
        <v>34</v>
      </c>
      <c r="BC459" s="32">
        <v>46</v>
      </c>
      <c r="BD459" s="32">
        <v>60</v>
      </c>
      <c r="BG459" s="32" t="s">
        <v>81</v>
      </c>
      <c r="BH459" s="32" t="s">
        <v>34</v>
      </c>
      <c r="BI459" s="32" t="s">
        <v>299</v>
      </c>
    </row>
    <row r="460" spans="1:61" x14ac:dyDescent="0.35">
      <c r="A460" s="4">
        <f t="shared" si="40"/>
        <v>460</v>
      </c>
      <c r="B460" s="4">
        <f t="shared" si="41"/>
        <v>459</v>
      </c>
      <c r="C460" s="12">
        <v>44064</v>
      </c>
      <c r="D460" t="s">
        <v>149</v>
      </c>
      <c r="E460" s="5" t="s">
        <v>54</v>
      </c>
      <c r="F460" t="s">
        <v>708</v>
      </c>
      <c r="G460" t="s">
        <v>333</v>
      </c>
      <c r="H460" s="21">
        <f>VLOOKUP(G460,lists!Z:AA,2,FALSE)</f>
        <v>7</v>
      </c>
      <c r="I460">
        <v>5</v>
      </c>
      <c r="J460" t="s">
        <v>40</v>
      </c>
      <c r="K460" t="s">
        <v>50</v>
      </c>
      <c r="L460" t="s">
        <v>56</v>
      </c>
      <c r="N460" t="s">
        <v>861</v>
      </c>
      <c r="O460" t="s">
        <v>34</v>
      </c>
      <c r="P460" s="36">
        <v>28000</v>
      </c>
      <c r="Q460">
        <v>0</v>
      </c>
      <c r="U460" s="3" t="str">
        <f t="shared" si="43"/>
        <v>2YO</v>
      </c>
      <c r="V460" s="3" t="str">
        <f t="shared" si="42"/>
        <v>A</v>
      </c>
      <c r="W460" t="b">
        <f>VLOOKUP(J460,lists!$B$2:$C$3,2,FALSE)</f>
        <v>1</v>
      </c>
      <c r="X460" t="b">
        <f>VLOOKUP(U460,lists!$B:$C,2,FALSE)</f>
        <v>1</v>
      </c>
      <c r="Y460" t="b">
        <f>IF(AND(H460&gt;=FLAT!$L$1,'Raw - F'!H460&lt;=FLAT!$L$2),TRUE,FALSE)</f>
        <v>1</v>
      </c>
      <c r="Z460" t="b">
        <f>VLOOKUP(V460,lists!$B$7:$C$8,2,FALSE)</f>
        <v>1</v>
      </c>
      <c r="AA460" t="b">
        <f>VLOOKUP(IF(K460="","Open",SUBSTITUTE(K460,"/Nov","")),lists!$B$27:$D$29,2,FALSE)</f>
        <v>1</v>
      </c>
      <c r="AB460" t="b">
        <f>VLOOKUP(I460,lists!B:C,2,FALSE)</f>
        <v>1</v>
      </c>
      <c r="AC460" t="b">
        <f>VLOOKUP(E460,lists!$B$23:$D$25,2,FALSE)</f>
        <v>1</v>
      </c>
      <c r="AD460">
        <f t="shared" si="39"/>
        <v>1</v>
      </c>
      <c r="AP460" s="32">
        <v>44003</v>
      </c>
      <c r="AQ460" s="32" t="s">
        <v>105</v>
      </c>
      <c r="AR460" s="32" t="s">
        <v>48</v>
      </c>
      <c r="AS460" s="32" t="s">
        <v>30</v>
      </c>
      <c r="AT460" s="32" t="s">
        <v>51</v>
      </c>
      <c r="AU460" s="32">
        <v>7</v>
      </c>
      <c r="AV460" s="32">
        <v>6</v>
      </c>
      <c r="AW460" s="32" t="s">
        <v>32</v>
      </c>
      <c r="BA460" s="32" t="s">
        <v>43</v>
      </c>
      <c r="BB460" s="32" t="s">
        <v>34</v>
      </c>
      <c r="BC460" s="32">
        <v>46</v>
      </c>
      <c r="BD460" s="32">
        <v>60</v>
      </c>
      <c r="BG460" s="32" t="s">
        <v>43</v>
      </c>
      <c r="BH460" s="32" t="s">
        <v>34</v>
      </c>
      <c r="BI460" s="32" t="s">
        <v>299</v>
      </c>
    </row>
    <row r="461" spans="1:61" x14ac:dyDescent="0.35">
      <c r="A461" s="4">
        <f t="shared" si="40"/>
        <v>461</v>
      </c>
      <c r="B461" s="4">
        <f t="shared" si="41"/>
        <v>460</v>
      </c>
      <c r="C461" s="12">
        <v>44064</v>
      </c>
      <c r="D461" t="s">
        <v>149</v>
      </c>
      <c r="E461" s="5" t="s">
        <v>54</v>
      </c>
      <c r="F461" t="s">
        <v>709</v>
      </c>
      <c r="G461" t="s">
        <v>67</v>
      </c>
      <c r="H461" s="21">
        <f>VLOOKUP(G461,lists!Z:AA,2,FALSE)</f>
        <v>12</v>
      </c>
      <c r="I461">
        <v>5</v>
      </c>
      <c r="J461" t="s">
        <v>40</v>
      </c>
      <c r="K461" t="s">
        <v>50</v>
      </c>
      <c r="N461" t="s">
        <v>866</v>
      </c>
      <c r="O461" t="s">
        <v>52</v>
      </c>
      <c r="P461"/>
      <c r="Q461">
        <v>0</v>
      </c>
      <c r="U461" s="3" t="str">
        <f t="shared" si="43"/>
        <v>Other</v>
      </c>
      <c r="V461" s="3" t="str">
        <f t="shared" si="42"/>
        <v>F</v>
      </c>
      <c r="W461" t="b">
        <f>VLOOKUP(J461,lists!$B$2:$C$3,2,FALSE)</f>
        <v>1</v>
      </c>
      <c r="X461" t="b">
        <f>VLOOKUP(U461,lists!$B:$C,2,FALSE)</f>
        <v>1</v>
      </c>
      <c r="Y461" t="b">
        <f>IF(AND(H461&gt;=FLAT!$L$1,'Raw - F'!H461&lt;=FLAT!$L$2),TRUE,FALSE)</f>
        <v>1</v>
      </c>
      <c r="Z461" t="b">
        <f>VLOOKUP(V461,lists!$B$7:$C$8,2,FALSE)</f>
        <v>1</v>
      </c>
      <c r="AA461" t="b">
        <f>VLOOKUP(IF(K461="","Open",SUBSTITUTE(K461,"/Nov","")),lists!$B$27:$D$29,2,FALSE)</f>
        <v>1</v>
      </c>
      <c r="AB461" t="b">
        <f>VLOOKUP(I461,lists!B:C,2,FALSE)</f>
        <v>1</v>
      </c>
      <c r="AC461" t="b">
        <f>VLOOKUP(E461,lists!$B$23:$D$25,2,FALSE)</f>
        <v>1</v>
      </c>
      <c r="AD461">
        <f t="shared" si="39"/>
        <v>1</v>
      </c>
      <c r="AP461" s="32">
        <v>44003</v>
      </c>
      <c r="AQ461" s="32" t="s">
        <v>221</v>
      </c>
      <c r="AR461" s="32" t="s">
        <v>29</v>
      </c>
      <c r="AS461" s="32" t="s">
        <v>30</v>
      </c>
      <c r="AT461" s="32" t="s">
        <v>51</v>
      </c>
      <c r="AU461" s="32">
        <v>7</v>
      </c>
      <c r="AV461" s="32">
        <v>3</v>
      </c>
      <c r="AW461" s="32" t="s">
        <v>32</v>
      </c>
      <c r="BA461" s="32" t="s">
        <v>33</v>
      </c>
      <c r="BB461" s="32" t="s">
        <v>34</v>
      </c>
      <c r="BC461" s="32">
        <v>76</v>
      </c>
      <c r="BD461" s="32">
        <v>95</v>
      </c>
      <c r="BG461" s="32" t="s">
        <v>81</v>
      </c>
      <c r="BH461" s="32" t="s">
        <v>34</v>
      </c>
      <c r="BI461" s="32" t="s">
        <v>292</v>
      </c>
    </row>
    <row r="462" spans="1:61" x14ac:dyDescent="0.35">
      <c r="A462" s="4">
        <f t="shared" si="40"/>
        <v>462</v>
      </c>
      <c r="B462" s="4">
        <f t="shared" si="41"/>
        <v>461</v>
      </c>
      <c r="C462" s="12">
        <v>44064</v>
      </c>
      <c r="D462" t="s">
        <v>149</v>
      </c>
      <c r="E462" s="5" t="s">
        <v>54</v>
      </c>
      <c r="F462" t="s">
        <v>710</v>
      </c>
      <c r="G462" t="s">
        <v>327</v>
      </c>
      <c r="H462" s="21">
        <f>VLOOKUP(G462,lists!Z:AA,2,FALSE)</f>
        <v>5</v>
      </c>
      <c r="I462">
        <v>6</v>
      </c>
      <c r="J462" t="s">
        <v>32</v>
      </c>
      <c r="N462" t="s">
        <v>862</v>
      </c>
      <c r="O462" t="s">
        <v>34</v>
      </c>
      <c r="P462"/>
      <c r="Q462" t="s">
        <v>870</v>
      </c>
      <c r="U462" s="3" t="str">
        <f t="shared" si="43"/>
        <v>Other</v>
      </c>
      <c r="V462" s="3" t="str">
        <f t="shared" si="42"/>
        <v>A</v>
      </c>
      <c r="W462" t="b">
        <f>VLOOKUP(J462,lists!$B$2:$C$3,2,FALSE)</f>
        <v>1</v>
      </c>
      <c r="X462" t="b">
        <f>VLOOKUP(U462,lists!$B:$C,2,FALSE)</f>
        <v>1</v>
      </c>
      <c r="Y462" t="b">
        <f>IF(AND(H462&gt;=FLAT!$L$1,'Raw - F'!H462&lt;=FLAT!$L$2),TRUE,FALSE)</f>
        <v>1</v>
      </c>
      <c r="Z462" t="b">
        <f>VLOOKUP(V462,lists!$B$7:$C$8,2,FALSE)</f>
        <v>1</v>
      </c>
      <c r="AA462" t="b">
        <f>VLOOKUP(IF(K462="","Open",SUBSTITUTE(K462,"/Nov","")),lists!$B$27:$D$29,2,FALSE)</f>
        <v>1</v>
      </c>
      <c r="AB462" t="b">
        <f>VLOOKUP(I462,lists!B:C,2,FALSE)</f>
        <v>1</v>
      </c>
      <c r="AC462" t="b">
        <f>VLOOKUP(E462,lists!$B$23:$D$25,2,FALSE)</f>
        <v>1</v>
      </c>
      <c r="AD462">
        <f t="shared" si="39"/>
        <v>1</v>
      </c>
      <c r="AP462" s="32">
        <v>44003</v>
      </c>
      <c r="AQ462" s="32" t="s">
        <v>221</v>
      </c>
      <c r="AR462" s="32" t="s">
        <v>29</v>
      </c>
      <c r="AS462" s="32" t="s">
        <v>30</v>
      </c>
      <c r="AT462" s="32" t="s">
        <v>39</v>
      </c>
      <c r="AU462" s="32">
        <v>5</v>
      </c>
      <c r="AV462" s="32">
        <v>4</v>
      </c>
      <c r="AW462" s="32" t="s">
        <v>32</v>
      </c>
      <c r="BA462" s="32" t="s">
        <v>43</v>
      </c>
      <c r="BB462" s="32" t="s">
        <v>34</v>
      </c>
      <c r="BC462" s="32">
        <v>61</v>
      </c>
      <c r="BD462" s="32">
        <v>80</v>
      </c>
      <c r="BG462" s="32" t="s">
        <v>43</v>
      </c>
      <c r="BH462" s="32" t="s">
        <v>34</v>
      </c>
      <c r="BI462" s="32" t="s">
        <v>308</v>
      </c>
    </row>
    <row r="463" spans="1:61" x14ac:dyDescent="0.35">
      <c r="A463" s="4">
        <f t="shared" si="40"/>
        <v>463</v>
      </c>
      <c r="B463" s="4">
        <f t="shared" si="41"/>
        <v>462</v>
      </c>
      <c r="C463" s="12">
        <v>44064</v>
      </c>
      <c r="D463" t="s">
        <v>149</v>
      </c>
      <c r="E463" s="5" t="s">
        <v>54</v>
      </c>
      <c r="F463" t="s">
        <v>351</v>
      </c>
      <c r="G463" t="s">
        <v>330</v>
      </c>
      <c r="H463" s="21">
        <f>VLOOKUP(G463,lists!Z:AA,2,FALSE)</f>
        <v>10</v>
      </c>
      <c r="I463">
        <v>5</v>
      </c>
      <c r="J463" t="s">
        <v>32</v>
      </c>
      <c r="N463" t="s">
        <v>863</v>
      </c>
      <c r="O463" t="s">
        <v>34</v>
      </c>
      <c r="P463"/>
      <c r="Q463" t="s">
        <v>303</v>
      </c>
      <c r="U463" s="3" t="str">
        <f t="shared" si="43"/>
        <v>3YO</v>
      </c>
      <c r="V463" s="3" t="str">
        <f t="shared" si="42"/>
        <v>A</v>
      </c>
      <c r="W463" t="b">
        <f>VLOOKUP(J463,lists!$B$2:$C$3,2,FALSE)</f>
        <v>1</v>
      </c>
      <c r="X463" t="b">
        <f>VLOOKUP(U463,lists!$B:$C,2,FALSE)</f>
        <v>1</v>
      </c>
      <c r="Y463" t="b">
        <f>IF(AND(H463&gt;=FLAT!$L$1,'Raw - F'!H463&lt;=FLAT!$L$2),TRUE,FALSE)</f>
        <v>1</v>
      </c>
      <c r="Z463" t="b">
        <f>VLOOKUP(V463,lists!$B$7:$C$8,2,FALSE)</f>
        <v>1</v>
      </c>
      <c r="AA463" t="b">
        <f>VLOOKUP(IF(K463="","Open",SUBSTITUTE(K463,"/Nov","")),lists!$B$27:$D$29,2,FALSE)</f>
        <v>1</v>
      </c>
      <c r="AB463" t="b">
        <f>VLOOKUP(I463,lists!B:C,2,FALSE)</f>
        <v>1</v>
      </c>
      <c r="AC463" t="b">
        <f>VLOOKUP(E463,lists!$B$23:$D$25,2,FALSE)</f>
        <v>1</v>
      </c>
      <c r="AD463">
        <f t="shared" si="39"/>
        <v>1</v>
      </c>
      <c r="AP463" s="32">
        <v>44003</v>
      </c>
      <c r="AQ463" s="32" t="s">
        <v>221</v>
      </c>
      <c r="AR463" s="32" t="s">
        <v>29</v>
      </c>
      <c r="AS463" s="32" t="s">
        <v>225</v>
      </c>
      <c r="AT463" s="32" t="s">
        <v>37</v>
      </c>
      <c r="AU463" s="32">
        <v>6</v>
      </c>
      <c r="AV463" s="32">
        <v>5</v>
      </c>
      <c r="AW463" s="32" t="s">
        <v>40</v>
      </c>
      <c r="AX463" s="32" t="s">
        <v>50</v>
      </c>
      <c r="BA463" s="32" t="s">
        <v>42</v>
      </c>
      <c r="BB463" s="32" t="s">
        <v>52</v>
      </c>
      <c r="BC463" s="32">
        <v>0</v>
      </c>
      <c r="BD463" s="32">
        <v>0</v>
      </c>
      <c r="BG463" s="32" t="s">
        <v>42</v>
      </c>
      <c r="BH463" s="32" t="s">
        <v>52</v>
      </c>
      <c r="BI463" s="32" t="s">
        <v>91</v>
      </c>
    </row>
    <row r="464" spans="1:61" x14ac:dyDescent="0.35">
      <c r="A464" s="4">
        <f t="shared" si="40"/>
        <v>464</v>
      </c>
      <c r="B464" s="4">
        <f t="shared" si="41"/>
        <v>463</v>
      </c>
      <c r="C464" s="12">
        <v>44064</v>
      </c>
      <c r="D464" t="s">
        <v>197</v>
      </c>
      <c r="E464" s="5" t="s">
        <v>29</v>
      </c>
      <c r="F464" t="s">
        <v>711</v>
      </c>
      <c r="G464" t="s">
        <v>329</v>
      </c>
      <c r="H464" s="21">
        <f>VLOOKUP(G464,lists!Z:AA,2,FALSE)</f>
        <v>8</v>
      </c>
      <c r="I464">
        <v>2</v>
      </c>
      <c r="J464" t="s">
        <v>32</v>
      </c>
      <c r="N464" t="s">
        <v>863</v>
      </c>
      <c r="O464" t="s">
        <v>34</v>
      </c>
      <c r="P464"/>
      <c r="Q464" t="s">
        <v>301</v>
      </c>
      <c r="U464" s="3" t="str">
        <f t="shared" si="43"/>
        <v>3YO</v>
      </c>
      <c r="V464" s="3" t="str">
        <f t="shared" si="42"/>
        <v>A</v>
      </c>
      <c r="W464" t="b">
        <f>VLOOKUP(J464,lists!$B$2:$C$3,2,FALSE)</f>
        <v>1</v>
      </c>
      <c r="X464" t="b">
        <f>VLOOKUP(U464,lists!$B:$C,2,FALSE)</f>
        <v>1</v>
      </c>
      <c r="Y464" t="b">
        <f>IF(AND(H464&gt;=FLAT!$L$1,'Raw - F'!H464&lt;=FLAT!$L$2),TRUE,FALSE)</f>
        <v>1</v>
      </c>
      <c r="Z464" t="b">
        <f>VLOOKUP(V464,lists!$B$7:$C$8,2,FALSE)</f>
        <v>1</v>
      </c>
      <c r="AA464" t="b">
        <f>VLOOKUP(IF(K464="","Open",SUBSTITUTE(K464,"/Nov","")),lists!$B$27:$D$29,2,FALSE)</f>
        <v>1</v>
      </c>
      <c r="AB464" t="b">
        <f>VLOOKUP(I464,lists!B:C,2,FALSE)</f>
        <v>1</v>
      </c>
      <c r="AC464" t="b">
        <f>VLOOKUP(E464,lists!$B$23:$D$25,2,FALSE)</f>
        <v>1</v>
      </c>
      <c r="AD464">
        <f t="shared" si="39"/>
        <v>1</v>
      </c>
      <c r="AP464" s="32">
        <v>44003</v>
      </c>
      <c r="AQ464" s="32" t="s">
        <v>221</v>
      </c>
      <c r="AR464" s="32" t="s">
        <v>29</v>
      </c>
      <c r="AS464" s="32" t="s">
        <v>225</v>
      </c>
      <c r="AT464" s="32" t="s">
        <v>51</v>
      </c>
      <c r="AU464" s="32">
        <v>7</v>
      </c>
      <c r="AV464" s="32">
        <v>5</v>
      </c>
      <c r="AW464" s="32" t="s">
        <v>40</v>
      </c>
      <c r="AX464" s="32" t="s">
        <v>50</v>
      </c>
      <c r="BA464" s="32" t="s">
        <v>46</v>
      </c>
      <c r="BB464" s="32" t="s">
        <v>34</v>
      </c>
      <c r="BC464" s="32">
        <v>0</v>
      </c>
      <c r="BD464" s="32">
        <v>0</v>
      </c>
      <c r="BG464" s="32" t="s">
        <v>81</v>
      </c>
      <c r="BH464" s="32" t="s">
        <v>34</v>
      </c>
      <c r="BI464" s="32" t="s">
        <v>91</v>
      </c>
    </row>
    <row r="465" spans="1:61" x14ac:dyDescent="0.35">
      <c r="A465" s="4">
        <f t="shared" si="40"/>
        <v>465</v>
      </c>
      <c r="B465" s="4">
        <f t="shared" si="41"/>
        <v>464</v>
      </c>
      <c r="C465" s="12">
        <v>44064</v>
      </c>
      <c r="D465" t="s">
        <v>197</v>
      </c>
      <c r="E465" s="5" t="s">
        <v>29</v>
      </c>
      <c r="F465" t="s">
        <v>712</v>
      </c>
      <c r="G465" t="s">
        <v>86</v>
      </c>
      <c r="H465" s="21">
        <f>VLOOKUP(G465,lists!Z:AA,2,FALSE)</f>
        <v>16</v>
      </c>
      <c r="I465">
        <v>1</v>
      </c>
      <c r="J465" t="s">
        <v>40</v>
      </c>
      <c r="N465" t="s">
        <v>862</v>
      </c>
      <c r="O465" t="s">
        <v>34</v>
      </c>
      <c r="P465"/>
      <c r="Q465">
        <v>0</v>
      </c>
      <c r="U465" s="3" t="str">
        <f t="shared" si="43"/>
        <v>Other</v>
      </c>
      <c r="V465" s="3" t="str">
        <f t="shared" si="42"/>
        <v>A</v>
      </c>
      <c r="W465" t="b">
        <f>VLOOKUP(J465,lists!$B$2:$C$3,2,FALSE)</f>
        <v>1</v>
      </c>
      <c r="X465" t="b">
        <f>VLOOKUP(U465,lists!$B:$C,2,FALSE)</f>
        <v>1</v>
      </c>
      <c r="Y465" t="b">
        <f>IF(AND(H465&gt;=FLAT!$L$1,'Raw - F'!H465&lt;=FLAT!$L$2),TRUE,FALSE)</f>
        <v>1</v>
      </c>
      <c r="Z465" t="b">
        <f>VLOOKUP(V465,lists!$B$7:$C$8,2,FALSE)</f>
        <v>1</v>
      </c>
      <c r="AA465" t="b">
        <f>VLOOKUP(IF(K465="","Open",SUBSTITUTE(K465,"/Nov","")),lists!$B$27:$D$29,2,FALSE)</f>
        <v>1</v>
      </c>
      <c r="AB465" t="b">
        <f>VLOOKUP(I465,lists!B:C,2,FALSE)</f>
        <v>1</v>
      </c>
      <c r="AC465" t="b">
        <f>VLOOKUP(E465,lists!$B$23:$D$25,2,FALSE)</f>
        <v>1</v>
      </c>
      <c r="AD465">
        <f t="shared" si="39"/>
        <v>1</v>
      </c>
      <c r="AP465" s="32">
        <v>44003</v>
      </c>
      <c r="AQ465" s="32" t="s">
        <v>221</v>
      </c>
      <c r="AR465" s="32" t="s">
        <v>29</v>
      </c>
      <c r="AS465" s="32" t="s">
        <v>223</v>
      </c>
      <c r="AT465" s="32" t="s">
        <v>51</v>
      </c>
      <c r="AU465" s="32">
        <v>7</v>
      </c>
      <c r="AV465" s="32">
        <v>5</v>
      </c>
      <c r="AW465" s="32" t="s">
        <v>40</v>
      </c>
      <c r="AX465" s="32" t="s">
        <v>41</v>
      </c>
      <c r="BA465" s="32" t="s">
        <v>42</v>
      </c>
      <c r="BB465" s="32" t="s">
        <v>34</v>
      </c>
      <c r="BC465" s="32">
        <v>0</v>
      </c>
      <c r="BD465" s="32">
        <v>0</v>
      </c>
      <c r="BG465" s="32" t="s">
        <v>42</v>
      </c>
      <c r="BH465" s="32" t="s">
        <v>34</v>
      </c>
      <c r="BI465" s="32" t="s">
        <v>91</v>
      </c>
    </row>
    <row r="466" spans="1:61" x14ac:dyDescent="0.35">
      <c r="A466" s="4">
        <f t="shared" si="40"/>
        <v>466</v>
      </c>
      <c r="B466" s="4">
        <f t="shared" si="41"/>
        <v>465</v>
      </c>
      <c r="C466" s="12">
        <v>44064</v>
      </c>
      <c r="D466" t="s">
        <v>197</v>
      </c>
      <c r="E466" s="5" t="s">
        <v>29</v>
      </c>
      <c r="F466" t="s">
        <v>713</v>
      </c>
      <c r="G466" t="s">
        <v>328</v>
      </c>
      <c r="H466" s="21">
        <f>VLOOKUP(G466,lists!Z:AA,2,FALSE)</f>
        <v>6</v>
      </c>
      <c r="I466">
        <v>1</v>
      </c>
      <c r="J466" t="s">
        <v>40</v>
      </c>
      <c r="N466" t="s">
        <v>861</v>
      </c>
      <c r="O466" t="s">
        <v>120</v>
      </c>
      <c r="P466"/>
      <c r="Q466">
        <v>0</v>
      </c>
      <c r="U466" s="3" t="str">
        <f t="shared" si="43"/>
        <v>2YO</v>
      </c>
      <c r="V466" s="3" t="str">
        <f t="shared" si="42"/>
        <v>A</v>
      </c>
      <c r="W466" t="b">
        <f>VLOOKUP(J466,lists!$B$2:$C$3,2,FALSE)</f>
        <v>1</v>
      </c>
      <c r="X466" t="b">
        <f>VLOOKUP(U466,lists!$B:$C,2,FALSE)</f>
        <v>1</v>
      </c>
      <c r="Y466" t="b">
        <f>IF(AND(H466&gt;=FLAT!$L$1,'Raw - F'!H466&lt;=FLAT!$L$2),TRUE,FALSE)</f>
        <v>1</v>
      </c>
      <c r="Z466" t="b">
        <f>VLOOKUP(V466,lists!$B$7:$C$8,2,FALSE)</f>
        <v>1</v>
      </c>
      <c r="AA466" t="b">
        <f>VLOOKUP(IF(K466="","Open",SUBSTITUTE(K466,"/Nov","")),lists!$B$27:$D$29,2,FALSE)</f>
        <v>1</v>
      </c>
      <c r="AB466" t="b">
        <f>VLOOKUP(I466,lists!B:C,2,FALSE)</f>
        <v>1</v>
      </c>
      <c r="AC466" t="b">
        <f>VLOOKUP(E466,lists!$B$23:$D$25,2,FALSE)</f>
        <v>1</v>
      </c>
      <c r="AD466">
        <f t="shared" si="39"/>
        <v>1</v>
      </c>
      <c r="AP466" s="32">
        <v>44003</v>
      </c>
      <c r="AQ466" s="32" t="s">
        <v>221</v>
      </c>
      <c r="AR466" s="32" t="s">
        <v>29</v>
      </c>
      <c r="AS466" s="32" t="s">
        <v>30</v>
      </c>
      <c r="AT466" s="32" t="s">
        <v>36</v>
      </c>
      <c r="AU466" s="32">
        <v>8</v>
      </c>
      <c r="AV466" s="32">
        <v>5</v>
      </c>
      <c r="AW466" s="32" t="s">
        <v>32</v>
      </c>
      <c r="BA466" s="32" t="s">
        <v>33</v>
      </c>
      <c r="BB466" s="32" t="s">
        <v>34</v>
      </c>
      <c r="BC466" s="32">
        <v>51</v>
      </c>
      <c r="BD466" s="32">
        <v>70</v>
      </c>
      <c r="BG466" s="32" t="s">
        <v>81</v>
      </c>
      <c r="BH466" s="32" t="s">
        <v>34</v>
      </c>
      <c r="BI466" s="32" t="s">
        <v>303</v>
      </c>
    </row>
    <row r="467" spans="1:61" x14ac:dyDescent="0.35">
      <c r="A467" s="4">
        <f t="shared" si="40"/>
        <v>467</v>
      </c>
      <c r="B467" s="4">
        <f t="shared" si="41"/>
        <v>466</v>
      </c>
      <c r="C467" s="12">
        <v>44064</v>
      </c>
      <c r="D467" t="s">
        <v>197</v>
      </c>
      <c r="E467" s="5" t="s">
        <v>29</v>
      </c>
      <c r="F467" t="s">
        <v>684</v>
      </c>
      <c r="G467" t="s">
        <v>67</v>
      </c>
      <c r="H467" s="21">
        <f>VLOOKUP(G467,lists!Z:AA,2,FALSE)</f>
        <v>12</v>
      </c>
      <c r="I467">
        <v>2</v>
      </c>
      <c r="J467" t="s">
        <v>32</v>
      </c>
      <c r="N467" t="s">
        <v>862</v>
      </c>
      <c r="O467" t="s">
        <v>34</v>
      </c>
      <c r="P467"/>
      <c r="Q467" t="s">
        <v>301</v>
      </c>
      <c r="U467" s="3" t="str">
        <f t="shared" si="43"/>
        <v>Other</v>
      </c>
      <c r="V467" s="3" t="str">
        <f t="shared" si="42"/>
        <v>A</v>
      </c>
      <c r="W467" t="b">
        <f>VLOOKUP(J467,lists!$B$2:$C$3,2,FALSE)</f>
        <v>1</v>
      </c>
      <c r="X467" t="b">
        <f>VLOOKUP(U467,lists!$B:$C,2,FALSE)</f>
        <v>1</v>
      </c>
      <c r="Y467" t="b">
        <f>IF(AND(H467&gt;=FLAT!$L$1,'Raw - F'!H467&lt;=FLAT!$L$2),TRUE,FALSE)</f>
        <v>1</v>
      </c>
      <c r="Z467" t="b">
        <f>VLOOKUP(V467,lists!$B$7:$C$8,2,FALSE)</f>
        <v>1</v>
      </c>
      <c r="AA467" t="b">
        <f>VLOOKUP(IF(K467="","Open",SUBSTITUTE(K467,"/Nov","")),lists!$B$27:$D$29,2,FALSE)</f>
        <v>1</v>
      </c>
      <c r="AB467" t="b">
        <f>VLOOKUP(I467,lists!B:C,2,FALSE)</f>
        <v>1</v>
      </c>
      <c r="AC467" t="b">
        <f>VLOOKUP(E467,lists!$B$23:$D$25,2,FALSE)</f>
        <v>1</v>
      </c>
      <c r="AD467">
        <f t="shared" si="39"/>
        <v>1</v>
      </c>
      <c r="AP467" s="32">
        <v>44003</v>
      </c>
      <c r="AQ467" s="32" t="s">
        <v>221</v>
      </c>
      <c r="AR467" s="32" t="s">
        <v>29</v>
      </c>
      <c r="AS467" s="32" t="s">
        <v>30</v>
      </c>
      <c r="AT467" s="32" t="s">
        <v>45</v>
      </c>
      <c r="AU467" s="32">
        <v>10</v>
      </c>
      <c r="AV467" s="32">
        <v>6</v>
      </c>
      <c r="AW467" s="32" t="s">
        <v>32</v>
      </c>
      <c r="BA467" s="32" t="s">
        <v>43</v>
      </c>
      <c r="BB467" s="32" t="s">
        <v>34</v>
      </c>
      <c r="BC467" s="32">
        <v>46</v>
      </c>
      <c r="BD467" s="32">
        <v>65</v>
      </c>
      <c r="BG467" s="32" t="s">
        <v>43</v>
      </c>
      <c r="BH467" s="32" t="s">
        <v>34</v>
      </c>
      <c r="BI467" s="32" t="s">
        <v>297</v>
      </c>
    </row>
    <row r="468" spans="1:61" x14ac:dyDescent="0.35">
      <c r="A468" s="4">
        <f t="shared" si="40"/>
        <v>468</v>
      </c>
      <c r="B468" s="4">
        <f t="shared" si="41"/>
        <v>467</v>
      </c>
      <c r="C468" s="12">
        <v>44064</v>
      </c>
      <c r="D468" t="s">
        <v>197</v>
      </c>
      <c r="E468" s="5" t="s">
        <v>29</v>
      </c>
      <c r="F468" t="s">
        <v>714</v>
      </c>
      <c r="G468" t="s">
        <v>327</v>
      </c>
      <c r="H468" s="21">
        <f>VLOOKUP(G468,lists!Z:AA,2,FALSE)</f>
        <v>5</v>
      </c>
      <c r="I468">
        <v>1</v>
      </c>
      <c r="J468" t="s">
        <v>40</v>
      </c>
      <c r="N468" t="s">
        <v>869</v>
      </c>
      <c r="O468" t="s">
        <v>34</v>
      </c>
      <c r="P468"/>
      <c r="Q468">
        <v>0</v>
      </c>
      <c r="U468" s="3" t="str">
        <f t="shared" si="43"/>
        <v>Other</v>
      </c>
      <c r="V468" s="3" t="str">
        <f t="shared" si="42"/>
        <v>A</v>
      </c>
      <c r="W468" t="b">
        <f>VLOOKUP(J468,lists!$B$2:$C$3,2,FALSE)</f>
        <v>1</v>
      </c>
      <c r="X468" t="b">
        <f>VLOOKUP(U468,lists!$B:$C,2,FALSE)</f>
        <v>1</v>
      </c>
      <c r="Y468" t="b">
        <f>IF(AND(H468&gt;=FLAT!$L$1,'Raw - F'!H468&lt;=FLAT!$L$2),TRUE,FALSE)</f>
        <v>1</v>
      </c>
      <c r="Z468" t="b">
        <f>VLOOKUP(V468,lists!$B$7:$C$8,2,FALSE)</f>
        <v>1</v>
      </c>
      <c r="AA468" t="b">
        <f>VLOOKUP(IF(K468="","Open",SUBSTITUTE(K468,"/Nov","")),lists!$B$27:$D$29,2,FALSE)</f>
        <v>1</v>
      </c>
      <c r="AB468" t="b">
        <f>VLOOKUP(I468,lists!B:C,2,FALSE)</f>
        <v>1</v>
      </c>
      <c r="AC468" t="b">
        <f>VLOOKUP(E468,lists!$B$23:$D$25,2,FALSE)</f>
        <v>1</v>
      </c>
      <c r="AD468">
        <f t="shared" si="39"/>
        <v>1</v>
      </c>
      <c r="AP468" s="32">
        <v>44003</v>
      </c>
      <c r="AQ468" s="32" t="s">
        <v>221</v>
      </c>
      <c r="AR468" s="32" t="s">
        <v>29</v>
      </c>
      <c r="AS468" s="32" t="s">
        <v>30</v>
      </c>
      <c r="AT468" s="32" t="s">
        <v>59</v>
      </c>
      <c r="AU468" s="32">
        <v>14</v>
      </c>
      <c r="AV468" s="32">
        <v>6</v>
      </c>
      <c r="AW468" s="32" t="s">
        <v>32</v>
      </c>
      <c r="BA468" s="32" t="s">
        <v>43</v>
      </c>
      <c r="BB468" s="32" t="s">
        <v>34</v>
      </c>
      <c r="BC468" s="32">
        <v>46</v>
      </c>
      <c r="BD468" s="32">
        <v>65</v>
      </c>
      <c r="BG468" s="32" t="s">
        <v>43</v>
      </c>
      <c r="BH468" s="32" t="s">
        <v>34</v>
      </c>
      <c r="BI468" s="32" t="s">
        <v>297</v>
      </c>
    </row>
    <row r="469" spans="1:61" x14ac:dyDescent="0.35">
      <c r="A469" s="4">
        <f t="shared" si="40"/>
        <v>469</v>
      </c>
      <c r="B469" s="4">
        <f t="shared" si="41"/>
        <v>468</v>
      </c>
      <c r="C469" s="12">
        <v>44064</v>
      </c>
      <c r="D469" t="s">
        <v>197</v>
      </c>
      <c r="E469" s="5" t="s">
        <v>29</v>
      </c>
      <c r="F469" t="s">
        <v>715</v>
      </c>
      <c r="G469" t="s">
        <v>333</v>
      </c>
      <c r="H469" s="21">
        <f>VLOOKUP(G469,lists!Z:AA,2,FALSE)</f>
        <v>7</v>
      </c>
      <c r="I469">
        <v>2</v>
      </c>
      <c r="J469" t="s">
        <v>40</v>
      </c>
      <c r="K469" t="s">
        <v>41</v>
      </c>
      <c r="N469" t="s">
        <v>861</v>
      </c>
      <c r="O469" t="s">
        <v>34</v>
      </c>
      <c r="P469"/>
      <c r="Q469">
        <v>0</v>
      </c>
      <c r="U469" s="3" t="str">
        <f t="shared" si="43"/>
        <v>2YO</v>
      </c>
      <c r="V469" s="3" t="str">
        <f t="shared" si="42"/>
        <v>A</v>
      </c>
      <c r="W469" t="b">
        <f>VLOOKUP(J469,lists!$B$2:$C$3,2,FALSE)</f>
        <v>1</v>
      </c>
      <c r="X469" t="b">
        <f>VLOOKUP(U469,lists!$B:$C,2,FALSE)</f>
        <v>1</v>
      </c>
      <c r="Y469" t="b">
        <f>IF(AND(H469&gt;=FLAT!$L$1,'Raw - F'!H469&lt;=FLAT!$L$2),TRUE,FALSE)</f>
        <v>1</v>
      </c>
      <c r="Z469" t="b">
        <f>VLOOKUP(V469,lists!$B$7:$C$8,2,FALSE)</f>
        <v>1</v>
      </c>
      <c r="AA469" t="b">
        <f>VLOOKUP(IF(K469="","Open",SUBSTITUTE(K469,"/Nov","")),lists!$B$27:$D$29,2,FALSE)</f>
        <v>1</v>
      </c>
      <c r="AB469" t="b">
        <f>VLOOKUP(I469,lists!B:C,2,FALSE)</f>
        <v>1</v>
      </c>
      <c r="AC469" t="b">
        <f>VLOOKUP(E469,lists!$B$23:$D$25,2,FALSE)</f>
        <v>1</v>
      </c>
      <c r="AD469">
        <f t="shared" si="39"/>
        <v>1</v>
      </c>
      <c r="AP469" s="32">
        <v>44003</v>
      </c>
      <c r="AQ469" s="32" t="s">
        <v>209</v>
      </c>
      <c r="AR469" s="32" t="s">
        <v>54</v>
      </c>
      <c r="AS469" s="32" t="s">
        <v>225</v>
      </c>
      <c r="AT469" s="32" t="s">
        <v>39</v>
      </c>
      <c r="AU469" s="32">
        <v>5</v>
      </c>
      <c r="AV469" s="32">
        <v>5</v>
      </c>
      <c r="AW469" s="32" t="s">
        <v>40</v>
      </c>
      <c r="AX469" s="32" t="s">
        <v>50</v>
      </c>
      <c r="BA469" s="32" t="s">
        <v>42</v>
      </c>
      <c r="BB469" s="32" t="s">
        <v>34</v>
      </c>
      <c r="BC469" s="32">
        <v>0</v>
      </c>
      <c r="BD469" s="32">
        <v>0</v>
      </c>
      <c r="BG469" s="32" t="s">
        <v>42</v>
      </c>
      <c r="BH469" s="32" t="s">
        <v>34</v>
      </c>
      <c r="BI469" s="32" t="s">
        <v>91</v>
      </c>
    </row>
    <row r="470" spans="1:61" x14ac:dyDescent="0.35">
      <c r="A470" s="4">
        <f t="shared" si="40"/>
        <v>470</v>
      </c>
      <c r="B470" s="4">
        <f t="shared" si="41"/>
        <v>469</v>
      </c>
      <c r="C470" s="12">
        <v>44064</v>
      </c>
      <c r="D470" t="s">
        <v>197</v>
      </c>
      <c r="E470" s="5" t="s">
        <v>29</v>
      </c>
      <c r="F470" t="s">
        <v>685</v>
      </c>
      <c r="G470" t="s">
        <v>330</v>
      </c>
      <c r="H470" s="21">
        <f>VLOOKUP(G470,lists!Z:AA,2,FALSE)</f>
        <v>10</v>
      </c>
      <c r="I470">
        <v>2</v>
      </c>
      <c r="J470" t="s">
        <v>32</v>
      </c>
      <c r="N470" t="s">
        <v>862</v>
      </c>
      <c r="O470" t="s">
        <v>52</v>
      </c>
      <c r="P470"/>
      <c r="Q470" t="s">
        <v>300</v>
      </c>
      <c r="U470" s="3" t="str">
        <f t="shared" si="43"/>
        <v>Other</v>
      </c>
      <c r="V470" s="3" t="str">
        <f t="shared" si="42"/>
        <v>F</v>
      </c>
      <c r="W470" t="b">
        <f>VLOOKUP(J470,lists!$B$2:$C$3,2,FALSE)</f>
        <v>1</v>
      </c>
      <c r="X470" t="b">
        <f>VLOOKUP(U470,lists!$B:$C,2,FALSE)</f>
        <v>1</v>
      </c>
      <c r="Y470" t="b">
        <f>IF(AND(H470&gt;=FLAT!$L$1,'Raw - F'!H470&lt;=FLAT!$L$2),TRUE,FALSE)</f>
        <v>1</v>
      </c>
      <c r="Z470" t="b">
        <f>VLOOKUP(V470,lists!$B$7:$C$8,2,FALSE)</f>
        <v>1</v>
      </c>
      <c r="AA470" t="b">
        <f>VLOOKUP(IF(K470="","Open",SUBSTITUTE(K470,"/Nov","")),lists!$B$27:$D$29,2,FALSE)</f>
        <v>1</v>
      </c>
      <c r="AB470" t="b">
        <f>VLOOKUP(I470,lists!B:C,2,FALSE)</f>
        <v>1</v>
      </c>
      <c r="AC470" t="b">
        <f>VLOOKUP(E470,lists!$B$23:$D$25,2,FALSE)</f>
        <v>1</v>
      </c>
      <c r="AD470">
        <f t="shared" si="39"/>
        <v>1</v>
      </c>
      <c r="AP470" s="32">
        <v>44003</v>
      </c>
      <c r="AQ470" s="32" t="s">
        <v>209</v>
      </c>
      <c r="AR470" s="32" t="s">
        <v>54</v>
      </c>
      <c r="AS470" s="32" t="s">
        <v>223</v>
      </c>
      <c r="AT470" s="32" t="s">
        <v>37</v>
      </c>
      <c r="AU470" s="32">
        <v>6</v>
      </c>
      <c r="AV470" s="32">
        <v>5</v>
      </c>
      <c r="AW470" s="32" t="s">
        <v>40</v>
      </c>
      <c r="AX470" s="32" t="s">
        <v>41</v>
      </c>
      <c r="BA470" s="32" t="s">
        <v>42</v>
      </c>
      <c r="BB470" s="32" t="s">
        <v>34</v>
      </c>
      <c r="BC470" s="32">
        <v>0</v>
      </c>
      <c r="BD470" s="32">
        <v>0</v>
      </c>
      <c r="BG470" s="32" t="s">
        <v>42</v>
      </c>
      <c r="BH470" s="32" t="s">
        <v>34</v>
      </c>
      <c r="BI470" s="32" t="s">
        <v>91</v>
      </c>
    </row>
    <row r="471" spans="1:61" x14ac:dyDescent="0.35">
      <c r="A471" s="4">
        <f t="shared" si="40"/>
        <v>471</v>
      </c>
      <c r="B471" s="4">
        <f t="shared" si="41"/>
        <v>470</v>
      </c>
      <c r="C471" s="12">
        <v>44065</v>
      </c>
      <c r="D471" t="s">
        <v>153</v>
      </c>
      <c r="E471" s="5" t="s">
        <v>48</v>
      </c>
      <c r="F471" t="s">
        <v>716</v>
      </c>
      <c r="G471" t="s">
        <v>328</v>
      </c>
      <c r="H471" s="21">
        <f>VLOOKUP(G471,lists!Z:AA,2,FALSE)</f>
        <v>6</v>
      </c>
      <c r="I471">
        <v>5</v>
      </c>
      <c r="J471" t="s">
        <v>40</v>
      </c>
      <c r="K471" t="s">
        <v>50</v>
      </c>
      <c r="N471" t="s">
        <v>861</v>
      </c>
      <c r="O471" t="s">
        <v>34</v>
      </c>
      <c r="P471"/>
      <c r="Q471">
        <v>0</v>
      </c>
      <c r="U471" s="3" t="str">
        <f t="shared" si="43"/>
        <v>2YO</v>
      </c>
      <c r="V471" s="3" t="str">
        <f t="shared" si="42"/>
        <v>A</v>
      </c>
      <c r="W471" t="b">
        <f>VLOOKUP(J471,lists!$B$2:$C$3,2,FALSE)</f>
        <v>1</v>
      </c>
      <c r="X471" t="b">
        <f>VLOOKUP(U471,lists!$B:$C,2,FALSE)</f>
        <v>1</v>
      </c>
      <c r="Y471" t="b">
        <f>IF(AND(H471&gt;=FLAT!$L$1,'Raw - F'!H471&lt;=FLAT!$L$2),TRUE,FALSE)</f>
        <v>1</v>
      </c>
      <c r="Z471" t="b">
        <f>VLOOKUP(V471,lists!$B$7:$C$8,2,FALSE)</f>
        <v>1</v>
      </c>
      <c r="AA471" t="b">
        <f>VLOOKUP(IF(K471="","Open",SUBSTITUTE(K471,"/Nov","")),lists!$B$27:$D$29,2,FALSE)</f>
        <v>1</v>
      </c>
      <c r="AB471" t="b">
        <f>VLOOKUP(I471,lists!B:C,2,FALSE)</f>
        <v>1</v>
      </c>
      <c r="AC471" t="b">
        <f>VLOOKUP(E471,lists!$B$23:$D$25,2,FALSE)</f>
        <v>1</v>
      </c>
      <c r="AD471">
        <f t="shared" si="39"/>
        <v>1</v>
      </c>
      <c r="AP471" s="32">
        <v>44003</v>
      </c>
      <c r="AQ471" s="32" t="s">
        <v>209</v>
      </c>
      <c r="AR471" s="32" t="s">
        <v>54</v>
      </c>
      <c r="AS471" s="32" t="s">
        <v>30</v>
      </c>
      <c r="AT471" s="32" t="s">
        <v>37</v>
      </c>
      <c r="AU471" s="32">
        <v>6</v>
      </c>
      <c r="AV471" s="32">
        <v>5</v>
      </c>
      <c r="AW471" s="32" t="s">
        <v>32</v>
      </c>
      <c r="BA471" s="32" t="s">
        <v>43</v>
      </c>
      <c r="BB471" s="32" t="s">
        <v>34</v>
      </c>
      <c r="BC471" s="32">
        <v>51</v>
      </c>
      <c r="BD471" s="32">
        <v>70</v>
      </c>
      <c r="BG471" s="32" t="s">
        <v>43</v>
      </c>
      <c r="BH471" s="32" t="s">
        <v>34</v>
      </c>
      <c r="BI471" s="32" t="s">
        <v>303</v>
      </c>
    </row>
    <row r="472" spans="1:61" x14ac:dyDescent="0.35">
      <c r="A472" s="4">
        <f t="shared" si="40"/>
        <v>472</v>
      </c>
      <c r="B472" s="4">
        <f t="shared" si="41"/>
        <v>471</v>
      </c>
      <c r="C472" s="12">
        <v>44065</v>
      </c>
      <c r="D472" t="s">
        <v>153</v>
      </c>
      <c r="E472" s="5" t="s">
        <v>48</v>
      </c>
      <c r="F472" t="s">
        <v>717</v>
      </c>
      <c r="G472" t="s">
        <v>333</v>
      </c>
      <c r="H472" s="21">
        <f>VLOOKUP(G472,lists!Z:AA,2,FALSE)</f>
        <v>7</v>
      </c>
      <c r="I472">
        <v>4</v>
      </c>
      <c r="J472" t="s">
        <v>32</v>
      </c>
      <c r="N472" t="s">
        <v>862</v>
      </c>
      <c r="O472" t="s">
        <v>34</v>
      </c>
      <c r="P472"/>
      <c r="Q472" t="s">
        <v>308</v>
      </c>
      <c r="U472" s="3" t="str">
        <f t="shared" si="43"/>
        <v>Other</v>
      </c>
      <c r="V472" s="3" t="str">
        <f t="shared" si="42"/>
        <v>A</v>
      </c>
      <c r="W472" t="b">
        <f>VLOOKUP(J472,lists!$B$2:$C$3,2,FALSE)</f>
        <v>1</v>
      </c>
      <c r="X472" t="b">
        <f>VLOOKUP(U472,lists!$B:$C,2,FALSE)</f>
        <v>1</v>
      </c>
      <c r="Y472" t="b">
        <f>IF(AND(H472&gt;=FLAT!$L$1,'Raw - F'!H472&lt;=FLAT!$L$2),TRUE,FALSE)</f>
        <v>1</v>
      </c>
      <c r="Z472" t="b">
        <f>VLOOKUP(V472,lists!$B$7:$C$8,2,FALSE)</f>
        <v>1</v>
      </c>
      <c r="AA472" t="b">
        <f>VLOOKUP(IF(K472="","Open",SUBSTITUTE(K472,"/Nov","")),lists!$B$27:$D$29,2,FALSE)</f>
        <v>1</v>
      </c>
      <c r="AB472" t="b">
        <f>VLOOKUP(I472,lists!B:C,2,FALSE)</f>
        <v>1</v>
      </c>
      <c r="AC472" t="b">
        <f>VLOOKUP(E472,lists!$B$23:$D$25,2,FALSE)</f>
        <v>1</v>
      </c>
      <c r="AD472">
        <f t="shared" si="39"/>
        <v>1</v>
      </c>
      <c r="AP472" s="32">
        <v>44003</v>
      </c>
      <c r="AQ472" s="32" t="s">
        <v>209</v>
      </c>
      <c r="AR472" s="32" t="s">
        <v>54</v>
      </c>
      <c r="AS472" s="32" t="s">
        <v>49</v>
      </c>
      <c r="AT472" s="32" t="s">
        <v>37</v>
      </c>
      <c r="AU472" s="32">
        <v>6</v>
      </c>
      <c r="AV472" s="32">
        <v>5</v>
      </c>
      <c r="AW472" s="32" t="s">
        <v>40</v>
      </c>
      <c r="AX472" s="32" t="s">
        <v>50</v>
      </c>
      <c r="BA472" s="32" t="s">
        <v>46</v>
      </c>
      <c r="BB472" s="32" t="s">
        <v>52</v>
      </c>
      <c r="BC472" s="32">
        <v>0</v>
      </c>
      <c r="BD472" s="32">
        <v>0</v>
      </c>
      <c r="BG472" s="32" t="s">
        <v>81</v>
      </c>
      <c r="BH472" s="32" t="s">
        <v>52</v>
      </c>
      <c r="BI472" s="32" t="s">
        <v>91</v>
      </c>
    </row>
    <row r="473" spans="1:61" x14ac:dyDescent="0.35">
      <c r="A473" s="4">
        <f t="shared" si="40"/>
        <v>473</v>
      </c>
      <c r="B473" s="4">
        <f t="shared" si="41"/>
        <v>472</v>
      </c>
      <c r="C473" s="12">
        <v>44065</v>
      </c>
      <c r="D473" t="s">
        <v>153</v>
      </c>
      <c r="E473" s="5" t="s">
        <v>48</v>
      </c>
      <c r="F473" t="s">
        <v>718</v>
      </c>
      <c r="G473" t="s">
        <v>328</v>
      </c>
      <c r="H473" s="21">
        <f>VLOOKUP(G473,lists!Z:AA,2,FALSE)</f>
        <v>6</v>
      </c>
      <c r="I473">
        <v>5</v>
      </c>
      <c r="J473" t="s">
        <v>32</v>
      </c>
      <c r="N473" t="s">
        <v>861</v>
      </c>
      <c r="O473" t="s">
        <v>34</v>
      </c>
      <c r="P473"/>
      <c r="Q473" t="s">
        <v>296</v>
      </c>
      <c r="U473" s="3" t="str">
        <f t="shared" si="43"/>
        <v>2YO</v>
      </c>
      <c r="V473" s="3" t="str">
        <f t="shared" si="42"/>
        <v>A</v>
      </c>
      <c r="W473" t="b">
        <f>VLOOKUP(J473,lists!$B$2:$C$3,2,FALSE)</f>
        <v>1</v>
      </c>
      <c r="X473" t="b">
        <f>VLOOKUP(U473,lists!$B:$C,2,FALSE)</f>
        <v>1</v>
      </c>
      <c r="Y473" t="b">
        <f>IF(AND(H473&gt;=FLAT!$L$1,'Raw - F'!H473&lt;=FLAT!$L$2),TRUE,FALSE)</f>
        <v>1</v>
      </c>
      <c r="Z473" t="b">
        <f>VLOOKUP(V473,lists!$B$7:$C$8,2,FALSE)</f>
        <v>1</v>
      </c>
      <c r="AA473" t="b">
        <f>VLOOKUP(IF(K473="","Open",SUBSTITUTE(K473,"/Nov","")),lists!$B$27:$D$29,2,FALSE)</f>
        <v>1</v>
      </c>
      <c r="AB473" t="b">
        <f>VLOOKUP(I473,lists!B:C,2,FALSE)</f>
        <v>1</v>
      </c>
      <c r="AC473" t="b">
        <f>VLOOKUP(E473,lists!$B$23:$D$25,2,FALSE)</f>
        <v>1</v>
      </c>
      <c r="AD473">
        <f t="shared" si="39"/>
        <v>1</v>
      </c>
      <c r="AP473" s="32">
        <v>44003</v>
      </c>
      <c r="AQ473" s="32" t="s">
        <v>209</v>
      </c>
      <c r="AR473" s="32" t="s">
        <v>54</v>
      </c>
      <c r="AS473" s="32" t="s">
        <v>30</v>
      </c>
      <c r="AT473" s="32" t="s">
        <v>36</v>
      </c>
      <c r="AU473" s="32">
        <v>8</v>
      </c>
      <c r="AV473" s="32">
        <v>5</v>
      </c>
      <c r="AW473" s="32" t="s">
        <v>32</v>
      </c>
      <c r="BA473" s="32" t="s">
        <v>33</v>
      </c>
      <c r="BB473" s="32" t="s">
        <v>34</v>
      </c>
      <c r="BC473" s="32">
        <v>56</v>
      </c>
      <c r="BD473" s="32">
        <v>75</v>
      </c>
      <c r="BG473" s="32" t="s">
        <v>81</v>
      </c>
      <c r="BH473" s="32" t="s">
        <v>34</v>
      </c>
      <c r="BI473" s="32" t="s">
        <v>296</v>
      </c>
    </row>
    <row r="474" spans="1:61" x14ac:dyDescent="0.35">
      <c r="A474" s="4">
        <f t="shared" si="40"/>
        <v>474</v>
      </c>
      <c r="B474" s="4">
        <f t="shared" si="41"/>
        <v>473</v>
      </c>
      <c r="C474" s="12">
        <v>44065</v>
      </c>
      <c r="D474" t="s">
        <v>153</v>
      </c>
      <c r="E474" s="5" t="s">
        <v>48</v>
      </c>
      <c r="F474" t="s">
        <v>719</v>
      </c>
      <c r="G474" t="s">
        <v>333</v>
      </c>
      <c r="H474" s="21">
        <f>VLOOKUP(G474,lists!Z:AA,2,FALSE)</f>
        <v>7</v>
      </c>
      <c r="I474">
        <v>6</v>
      </c>
      <c r="J474" t="s">
        <v>32</v>
      </c>
      <c r="M474" t="s">
        <v>377</v>
      </c>
      <c r="N474" t="s">
        <v>862</v>
      </c>
      <c r="O474" t="s">
        <v>34</v>
      </c>
      <c r="P474"/>
      <c r="Q474" t="s">
        <v>321</v>
      </c>
      <c r="U474" s="3" t="str">
        <f t="shared" si="43"/>
        <v>Other</v>
      </c>
      <c r="V474" s="3" t="str">
        <f t="shared" si="42"/>
        <v>A</v>
      </c>
      <c r="W474" t="b">
        <f>VLOOKUP(J474,lists!$B$2:$C$3,2,FALSE)</f>
        <v>1</v>
      </c>
      <c r="X474" t="b">
        <f>VLOOKUP(U474,lists!$B:$C,2,FALSE)</f>
        <v>1</v>
      </c>
      <c r="Y474" t="b">
        <f>IF(AND(H474&gt;=FLAT!$L$1,'Raw - F'!H474&lt;=FLAT!$L$2),TRUE,FALSE)</f>
        <v>1</v>
      </c>
      <c r="Z474" t="b">
        <f>VLOOKUP(V474,lists!$B$7:$C$8,2,FALSE)</f>
        <v>1</v>
      </c>
      <c r="AA474" t="b">
        <f>VLOOKUP(IF(K474="","Open",SUBSTITUTE(K474,"/Nov","")),lists!$B$27:$D$29,2,FALSE)</f>
        <v>1</v>
      </c>
      <c r="AB474" t="b">
        <f>VLOOKUP(I474,lists!B:C,2,FALSE)</f>
        <v>1</v>
      </c>
      <c r="AC474" t="b">
        <f>VLOOKUP(E474,lists!$B$23:$D$25,2,FALSE)</f>
        <v>1</v>
      </c>
      <c r="AD474">
        <f t="shared" ref="AD474:AD537" si="44">IF(AND(W474=TRUE,X474=TRUE,Y474=TRUE,Z474=TRUE,AA474=TRUE,AB474=TRUE,AC474=TRUE),1,0)</f>
        <v>1</v>
      </c>
      <c r="AP474" s="32">
        <v>44003</v>
      </c>
      <c r="AQ474" s="32" t="s">
        <v>209</v>
      </c>
      <c r="AR474" s="32" t="s">
        <v>54</v>
      </c>
      <c r="AS474" s="32" t="s">
        <v>30</v>
      </c>
      <c r="AT474" s="32" t="s">
        <v>37</v>
      </c>
      <c r="AU474" s="32">
        <v>6</v>
      </c>
      <c r="AV474" s="32">
        <v>6</v>
      </c>
      <c r="AW474" s="32" t="s">
        <v>32</v>
      </c>
      <c r="BA474" s="32" t="s">
        <v>33</v>
      </c>
      <c r="BB474" s="32" t="s">
        <v>34</v>
      </c>
      <c r="BC474" s="32">
        <v>46</v>
      </c>
      <c r="BD474" s="32">
        <v>60</v>
      </c>
      <c r="BG474" s="32" t="s">
        <v>81</v>
      </c>
      <c r="BH474" s="32" t="s">
        <v>34</v>
      </c>
      <c r="BI474" s="32" t="s">
        <v>299</v>
      </c>
    </row>
    <row r="475" spans="1:61" x14ac:dyDescent="0.35">
      <c r="A475" s="4">
        <f t="shared" si="40"/>
        <v>475</v>
      </c>
      <c r="B475" s="4">
        <f t="shared" si="41"/>
        <v>474</v>
      </c>
      <c r="C475" s="12">
        <v>44065</v>
      </c>
      <c r="D475" t="s">
        <v>153</v>
      </c>
      <c r="E475" s="5" t="s">
        <v>48</v>
      </c>
      <c r="F475" t="s">
        <v>720</v>
      </c>
      <c r="G475" t="s">
        <v>329</v>
      </c>
      <c r="H475" s="21">
        <f>VLOOKUP(G475,lists!Z:AA,2,FALSE)</f>
        <v>8</v>
      </c>
      <c r="I475">
        <v>5</v>
      </c>
      <c r="J475" t="s">
        <v>40</v>
      </c>
      <c r="K475" t="s">
        <v>50</v>
      </c>
      <c r="N475" t="s">
        <v>861</v>
      </c>
      <c r="O475" t="s">
        <v>34</v>
      </c>
      <c r="P475"/>
      <c r="Q475">
        <v>0</v>
      </c>
      <c r="U475" s="3" t="str">
        <f t="shared" si="43"/>
        <v>2YO</v>
      </c>
      <c r="V475" s="3" t="str">
        <f t="shared" si="42"/>
        <v>A</v>
      </c>
      <c r="W475" t="b">
        <f>VLOOKUP(J475,lists!$B$2:$C$3,2,FALSE)</f>
        <v>1</v>
      </c>
      <c r="X475" t="b">
        <f>VLOOKUP(U475,lists!$B:$C,2,FALSE)</f>
        <v>1</v>
      </c>
      <c r="Y475" t="b">
        <f>IF(AND(H475&gt;=FLAT!$L$1,'Raw - F'!H475&lt;=FLAT!$L$2),TRUE,FALSE)</f>
        <v>1</v>
      </c>
      <c r="Z475" t="b">
        <f>VLOOKUP(V475,lists!$B$7:$C$8,2,FALSE)</f>
        <v>1</v>
      </c>
      <c r="AA475" t="b">
        <f>VLOOKUP(IF(K475="","Open",SUBSTITUTE(K475,"/Nov","")),lists!$B$27:$D$29,2,FALSE)</f>
        <v>1</v>
      </c>
      <c r="AB475" t="b">
        <f>VLOOKUP(I475,lists!B:C,2,FALSE)</f>
        <v>1</v>
      </c>
      <c r="AC475" t="b">
        <f>VLOOKUP(E475,lists!$B$23:$D$25,2,FALSE)</f>
        <v>1</v>
      </c>
      <c r="AD475">
        <f t="shared" si="44"/>
        <v>1</v>
      </c>
      <c r="AP475" s="32">
        <v>44003</v>
      </c>
      <c r="AQ475" s="32" t="s">
        <v>209</v>
      </c>
      <c r="AR475" s="32" t="s">
        <v>54</v>
      </c>
      <c r="AS475" s="32" t="s">
        <v>30</v>
      </c>
      <c r="AT475" s="32" t="s">
        <v>51</v>
      </c>
      <c r="AU475" s="32">
        <v>7</v>
      </c>
      <c r="AV475" s="32">
        <v>6</v>
      </c>
      <c r="AW475" s="32" t="s">
        <v>32</v>
      </c>
      <c r="BA475" s="32" t="s">
        <v>33</v>
      </c>
      <c r="BB475" s="32" t="s">
        <v>34</v>
      </c>
      <c r="BC475" s="32">
        <v>46</v>
      </c>
      <c r="BD475" s="32">
        <v>58</v>
      </c>
      <c r="BG475" s="32" t="s">
        <v>81</v>
      </c>
      <c r="BH475" s="32" t="s">
        <v>34</v>
      </c>
      <c r="BI475" s="32" t="s">
        <v>312</v>
      </c>
    </row>
    <row r="476" spans="1:61" x14ac:dyDescent="0.35">
      <c r="A476" s="4">
        <f t="shared" si="40"/>
        <v>476</v>
      </c>
      <c r="B476" s="4">
        <f t="shared" si="41"/>
        <v>475</v>
      </c>
      <c r="C476" s="12">
        <v>44065</v>
      </c>
      <c r="D476" t="s">
        <v>153</v>
      </c>
      <c r="E476" s="5" t="s">
        <v>48</v>
      </c>
      <c r="F476" t="s">
        <v>721</v>
      </c>
      <c r="G476" t="s">
        <v>330</v>
      </c>
      <c r="H476" s="21">
        <f>VLOOKUP(G476,lists!Z:AA,2,FALSE)</f>
        <v>10</v>
      </c>
      <c r="I476">
        <v>3</v>
      </c>
      <c r="J476" t="s">
        <v>32</v>
      </c>
      <c r="N476" t="s">
        <v>862</v>
      </c>
      <c r="O476" t="s">
        <v>34</v>
      </c>
      <c r="P476"/>
      <c r="Q476" t="s">
        <v>304</v>
      </c>
      <c r="U476" s="3" t="str">
        <f t="shared" si="43"/>
        <v>Other</v>
      </c>
      <c r="V476" s="3" t="str">
        <f t="shared" si="42"/>
        <v>A</v>
      </c>
      <c r="W476" t="b">
        <f>VLOOKUP(J476,lists!$B$2:$C$3,2,FALSE)</f>
        <v>1</v>
      </c>
      <c r="X476" t="b">
        <f>VLOOKUP(U476,lists!$B:$C,2,FALSE)</f>
        <v>1</v>
      </c>
      <c r="Y476" t="b">
        <f>IF(AND(H476&gt;=FLAT!$L$1,'Raw - F'!H476&lt;=FLAT!$L$2),TRUE,FALSE)</f>
        <v>1</v>
      </c>
      <c r="Z476" t="b">
        <f>VLOOKUP(V476,lists!$B$7:$C$8,2,FALSE)</f>
        <v>1</v>
      </c>
      <c r="AA476" t="b">
        <f>VLOOKUP(IF(K476="","Open",SUBSTITUTE(K476,"/Nov","")),lists!$B$27:$D$29,2,FALSE)</f>
        <v>1</v>
      </c>
      <c r="AB476" t="b">
        <f>VLOOKUP(I476,lists!B:C,2,FALSE)</f>
        <v>1</v>
      </c>
      <c r="AC476" t="b">
        <f>VLOOKUP(E476,lists!$B$23:$D$25,2,FALSE)</f>
        <v>1</v>
      </c>
      <c r="AD476">
        <f t="shared" si="44"/>
        <v>1</v>
      </c>
      <c r="AP476" s="32">
        <v>44003</v>
      </c>
      <c r="AQ476" s="32" t="s">
        <v>209</v>
      </c>
      <c r="AR476" s="32" t="s">
        <v>54</v>
      </c>
      <c r="AS476" s="32" t="s">
        <v>30</v>
      </c>
      <c r="AT476" s="32" t="s">
        <v>59</v>
      </c>
      <c r="AU476" s="32">
        <v>14</v>
      </c>
      <c r="AV476" s="32">
        <v>6</v>
      </c>
      <c r="AW476" s="32" t="s">
        <v>32</v>
      </c>
      <c r="BA476" s="32" t="s">
        <v>33</v>
      </c>
      <c r="BB476" s="32" t="s">
        <v>34</v>
      </c>
      <c r="BC476" s="32">
        <v>46</v>
      </c>
      <c r="BD476" s="32">
        <v>65</v>
      </c>
      <c r="BG476" s="32" t="s">
        <v>81</v>
      </c>
      <c r="BH476" s="32" t="s">
        <v>34</v>
      </c>
      <c r="BI476" s="32" t="s">
        <v>297</v>
      </c>
    </row>
    <row r="477" spans="1:61" x14ac:dyDescent="0.35">
      <c r="A477" s="4">
        <f t="shared" si="40"/>
        <v>477</v>
      </c>
      <c r="B477" s="4">
        <f t="shared" si="41"/>
        <v>476</v>
      </c>
      <c r="C477" s="12">
        <v>44065</v>
      </c>
      <c r="D477" t="s">
        <v>153</v>
      </c>
      <c r="E477" s="5" t="s">
        <v>48</v>
      </c>
      <c r="F477" t="s">
        <v>722</v>
      </c>
      <c r="G477" t="s">
        <v>333</v>
      </c>
      <c r="H477" s="21">
        <f>VLOOKUP(G477,lists!Z:AA,2,FALSE)</f>
        <v>7</v>
      </c>
      <c r="I477">
        <v>2</v>
      </c>
      <c r="J477" t="s">
        <v>32</v>
      </c>
      <c r="N477" t="s">
        <v>862</v>
      </c>
      <c r="O477" t="s">
        <v>34</v>
      </c>
      <c r="P477"/>
      <c r="Q477" t="s">
        <v>301</v>
      </c>
      <c r="U477" s="3" t="str">
        <f t="shared" si="43"/>
        <v>Other</v>
      </c>
      <c r="V477" s="3" t="str">
        <f t="shared" si="42"/>
        <v>A</v>
      </c>
      <c r="W477" t="b">
        <f>VLOOKUP(J477,lists!$B$2:$C$3,2,FALSE)</f>
        <v>1</v>
      </c>
      <c r="X477" t="b">
        <f>VLOOKUP(U477,lists!$B:$C,2,FALSE)</f>
        <v>1</v>
      </c>
      <c r="Y477" t="b">
        <f>IF(AND(H477&gt;=FLAT!$L$1,'Raw - F'!H477&lt;=FLAT!$L$2),TRUE,FALSE)</f>
        <v>1</v>
      </c>
      <c r="Z477" t="b">
        <f>VLOOKUP(V477,lists!$B$7:$C$8,2,FALSE)</f>
        <v>1</v>
      </c>
      <c r="AA477" t="b">
        <f>VLOOKUP(IF(K477="","Open",SUBSTITUTE(K477,"/Nov","")),lists!$B$27:$D$29,2,FALSE)</f>
        <v>1</v>
      </c>
      <c r="AB477" t="b">
        <f>VLOOKUP(I477,lists!B:C,2,FALSE)</f>
        <v>1</v>
      </c>
      <c r="AC477" t="b">
        <f>VLOOKUP(E477,lists!$B$23:$D$25,2,FALSE)</f>
        <v>1</v>
      </c>
      <c r="AD477">
        <f t="shared" si="44"/>
        <v>1</v>
      </c>
      <c r="AP477" s="32">
        <v>44004</v>
      </c>
      <c r="AQ477" s="32" t="s">
        <v>290</v>
      </c>
      <c r="AR477" s="32" t="s">
        <v>29</v>
      </c>
      <c r="AS477" s="32" t="s">
        <v>276</v>
      </c>
      <c r="AT477" s="32" t="s">
        <v>39</v>
      </c>
      <c r="AU477" s="32">
        <v>5</v>
      </c>
      <c r="AV477" s="32">
        <v>1</v>
      </c>
      <c r="AW477" s="32" t="s">
        <v>40</v>
      </c>
      <c r="BA477" s="32" t="s">
        <v>46</v>
      </c>
      <c r="BB477" s="32" t="s">
        <v>52</v>
      </c>
      <c r="BC477" s="32">
        <v>0</v>
      </c>
      <c r="BD477" s="32">
        <v>0</v>
      </c>
      <c r="BG477" s="32" t="s">
        <v>81</v>
      </c>
      <c r="BH477" s="32" t="s">
        <v>52</v>
      </c>
      <c r="BI477" s="32" t="s">
        <v>91</v>
      </c>
    </row>
    <row r="478" spans="1:61" x14ac:dyDescent="0.35">
      <c r="A478" s="4">
        <f t="shared" si="40"/>
        <v>478</v>
      </c>
      <c r="B478" s="4">
        <f t="shared" si="41"/>
        <v>477</v>
      </c>
      <c r="C478" s="12">
        <v>44065</v>
      </c>
      <c r="D478" t="s">
        <v>153</v>
      </c>
      <c r="E478" s="5" t="s">
        <v>48</v>
      </c>
      <c r="F478" t="s">
        <v>351</v>
      </c>
      <c r="G478" t="s">
        <v>328</v>
      </c>
      <c r="H478" s="21">
        <f>VLOOKUP(G478,lists!Z:AA,2,FALSE)</f>
        <v>6</v>
      </c>
      <c r="I478">
        <v>5</v>
      </c>
      <c r="J478" t="s">
        <v>32</v>
      </c>
      <c r="N478" t="s">
        <v>862</v>
      </c>
      <c r="O478" t="s">
        <v>34</v>
      </c>
      <c r="P478"/>
      <c r="Q478" t="s">
        <v>296</v>
      </c>
      <c r="U478" s="3" t="str">
        <f t="shared" si="43"/>
        <v>Other</v>
      </c>
      <c r="V478" s="3" t="str">
        <f t="shared" si="42"/>
        <v>A</v>
      </c>
      <c r="W478" t="b">
        <f>VLOOKUP(J478,lists!$B$2:$C$3,2,FALSE)</f>
        <v>1</v>
      </c>
      <c r="X478" t="b">
        <f>VLOOKUP(U478,lists!$B:$C,2,FALSE)</f>
        <v>1</v>
      </c>
      <c r="Y478" t="b">
        <f>IF(AND(H478&gt;=FLAT!$L$1,'Raw - F'!H478&lt;=FLAT!$L$2),TRUE,FALSE)</f>
        <v>1</v>
      </c>
      <c r="Z478" t="b">
        <f>VLOOKUP(V478,lists!$B$7:$C$8,2,FALSE)</f>
        <v>1</v>
      </c>
      <c r="AA478" t="b">
        <f>VLOOKUP(IF(K478="","Open",SUBSTITUTE(K478,"/Nov","")),lists!$B$27:$D$29,2,FALSE)</f>
        <v>1</v>
      </c>
      <c r="AB478" t="b">
        <f>VLOOKUP(I478,lists!B:C,2,FALSE)</f>
        <v>1</v>
      </c>
      <c r="AC478" t="b">
        <f>VLOOKUP(E478,lists!$B$23:$D$25,2,FALSE)</f>
        <v>1</v>
      </c>
      <c r="AD478">
        <f t="shared" si="44"/>
        <v>1</v>
      </c>
      <c r="AP478" s="32">
        <v>44004</v>
      </c>
      <c r="AQ478" s="32" t="s">
        <v>290</v>
      </c>
      <c r="AR478" s="32" t="s">
        <v>29</v>
      </c>
      <c r="AS478" s="32" t="s">
        <v>30</v>
      </c>
      <c r="AT478" s="32" t="s">
        <v>224</v>
      </c>
      <c r="AU478" s="32">
        <v>11</v>
      </c>
      <c r="AV478" s="32">
        <v>2</v>
      </c>
      <c r="AW478" s="32" t="s">
        <v>32</v>
      </c>
      <c r="BA478" s="32" t="s">
        <v>33</v>
      </c>
      <c r="BB478" s="32" t="s">
        <v>34</v>
      </c>
      <c r="BC478" s="32">
        <v>81</v>
      </c>
      <c r="BD478" s="32">
        <v>100</v>
      </c>
      <c r="BG478" s="32" t="s">
        <v>81</v>
      </c>
      <c r="BH478" s="32" t="s">
        <v>34</v>
      </c>
      <c r="BI478" s="32" t="s">
        <v>300</v>
      </c>
    </row>
    <row r="479" spans="1:61" x14ac:dyDescent="0.35">
      <c r="A479" s="4">
        <f t="shared" si="40"/>
        <v>479</v>
      </c>
      <c r="B479" s="4">
        <f t="shared" si="41"/>
        <v>478</v>
      </c>
      <c r="C479" s="12">
        <v>44066</v>
      </c>
      <c r="D479" t="s">
        <v>142</v>
      </c>
      <c r="E479" s="5" t="s">
        <v>48</v>
      </c>
      <c r="F479" t="s">
        <v>723</v>
      </c>
      <c r="G479" t="s">
        <v>330</v>
      </c>
      <c r="H479" s="21">
        <f>VLOOKUP(G479,lists!Z:AA,2,FALSE)</f>
        <v>10</v>
      </c>
      <c r="I479">
        <v>4</v>
      </c>
      <c r="J479" t="s">
        <v>32</v>
      </c>
      <c r="N479" t="s">
        <v>864</v>
      </c>
      <c r="O479" t="s">
        <v>34</v>
      </c>
      <c r="P479"/>
      <c r="Q479" t="s">
        <v>293</v>
      </c>
      <c r="U479" s="3" t="str">
        <f t="shared" si="43"/>
        <v>Other</v>
      </c>
      <c r="V479" s="3" t="str">
        <f t="shared" si="42"/>
        <v>A</v>
      </c>
      <c r="W479" t="b">
        <f>VLOOKUP(J479,lists!$B$2:$C$3,2,FALSE)</f>
        <v>1</v>
      </c>
      <c r="X479" t="b">
        <f>VLOOKUP(U479,lists!$B:$C,2,FALSE)</f>
        <v>1</v>
      </c>
      <c r="Y479" t="b">
        <f>IF(AND(H479&gt;=FLAT!$L$1,'Raw - F'!H479&lt;=FLAT!$L$2),TRUE,FALSE)</f>
        <v>1</v>
      </c>
      <c r="Z479" t="b">
        <f>VLOOKUP(V479,lists!$B$7:$C$8,2,FALSE)</f>
        <v>1</v>
      </c>
      <c r="AA479" t="b">
        <f>VLOOKUP(IF(K479="","Open",SUBSTITUTE(K479,"/Nov","")),lists!$B$27:$D$29,2,FALSE)</f>
        <v>1</v>
      </c>
      <c r="AB479" t="b">
        <f>VLOOKUP(I479,lists!B:C,2,FALSE)</f>
        <v>1</v>
      </c>
      <c r="AC479" t="b">
        <f>VLOOKUP(E479,lists!$B$23:$D$25,2,FALSE)</f>
        <v>1</v>
      </c>
      <c r="AD479">
        <f t="shared" si="44"/>
        <v>1</v>
      </c>
      <c r="AP479" s="32">
        <v>44004</v>
      </c>
      <c r="AQ479" s="32" t="s">
        <v>290</v>
      </c>
      <c r="AR479" s="32" t="s">
        <v>29</v>
      </c>
      <c r="AS479" s="32" t="s">
        <v>30</v>
      </c>
      <c r="AT479" s="32" t="s">
        <v>39</v>
      </c>
      <c r="AU479" s="32">
        <v>5</v>
      </c>
      <c r="AV479" s="32">
        <v>3</v>
      </c>
      <c r="AW479" s="32" t="s">
        <v>32</v>
      </c>
      <c r="BA479" s="32" t="s">
        <v>33</v>
      </c>
      <c r="BB479" s="32" t="s">
        <v>34</v>
      </c>
      <c r="BC479" s="32">
        <v>78</v>
      </c>
      <c r="BD479" s="32">
        <v>97</v>
      </c>
      <c r="BG479" s="32" t="s">
        <v>81</v>
      </c>
      <c r="BH479" s="32" t="s">
        <v>34</v>
      </c>
      <c r="BI479" s="32" t="s">
        <v>320</v>
      </c>
    </row>
    <row r="480" spans="1:61" x14ac:dyDescent="0.35">
      <c r="A480" s="4">
        <f t="shared" si="40"/>
        <v>480</v>
      </c>
      <c r="B480" s="4">
        <f t="shared" si="41"/>
        <v>479</v>
      </c>
      <c r="C480" s="12">
        <v>44066</v>
      </c>
      <c r="D480" t="s">
        <v>142</v>
      </c>
      <c r="E480" s="5" t="s">
        <v>48</v>
      </c>
      <c r="F480" t="s">
        <v>724</v>
      </c>
      <c r="G480" t="s">
        <v>333</v>
      </c>
      <c r="H480" s="21">
        <f>VLOOKUP(G480,lists!Z:AA,2,FALSE)</f>
        <v>7</v>
      </c>
      <c r="I480">
        <v>1</v>
      </c>
      <c r="J480" t="s">
        <v>40</v>
      </c>
      <c r="N480" t="s">
        <v>861</v>
      </c>
      <c r="O480" t="s">
        <v>34</v>
      </c>
      <c r="P480"/>
      <c r="Q480">
        <v>0</v>
      </c>
      <c r="U480" s="3" t="str">
        <f t="shared" si="43"/>
        <v>2YO</v>
      </c>
      <c r="V480" s="3" t="str">
        <f t="shared" si="42"/>
        <v>A</v>
      </c>
      <c r="W480" t="b">
        <f>VLOOKUP(J480,lists!$B$2:$C$3,2,FALSE)</f>
        <v>1</v>
      </c>
      <c r="X480" t="b">
        <f>VLOOKUP(U480,lists!$B:$C,2,FALSE)</f>
        <v>1</v>
      </c>
      <c r="Y480" t="b">
        <f>IF(AND(H480&gt;=FLAT!$L$1,'Raw - F'!H480&lt;=FLAT!$L$2),TRUE,FALSE)</f>
        <v>1</v>
      </c>
      <c r="Z480" t="b">
        <f>VLOOKUP(V480,lists!$B$7:$C$8,2,FALSE)</f>
        <v>1</v>
      </c>
      <c r="AA480" t="b">
        <f>VLOOKUP(IF(K480="","Open",SUBSTITUTE(K480,"/Nov","")),lists!$B$27:$D$29,2,FALSE)</f>
        <v>1</v>
      </c>
      <c r="AB480" t="b">
        <f>VLOOKUP(I480,lists!B:C,2,FALSE)</f>
        <v>1</v>
      </c>
      <c r="AC480" t="b">
        <f>VLOOKUP(E480,lists!$B$23:$D$25,2,FALSE)</f>
        <v>1</v>
      </c>
      <c r="AD480">
        <f t="shared" si="44"/>
        <v>1</v>
      </c>
      <c r="AP480" s="32">
        <v>44004</v>
      </c>
      <c r="AQ480" s="32" t="s">
        <v>290</v>
      </c>
      <c r="AR480" s="32" t="s">
        <v>29</v>
      </c>
      <c r="AS480" s="32" t="s">
        <v>30</v>
      </c>
      <c r="AT480" s="32" t="s">
        <v>51</v>
      </c>
      <c r="AU480" s="32">
        <v>7</v>
      </c>
      <c r="AV480" s="32">
        <v>3</v>
      </c>
      <c r="AW480" s="32" t="s">
        <v>32</v>
      </c>
      <c r="BA480" s="32" t="s">
        <v>43</v>
      </c>
      <c r="BB480" s="32" t="s">
        <v>34</v>
      </c>
      <c r="BC480" s="32">
        <v>76</v>
      </c>
      <c r="BD480" s="32">
        <v>95</v>
      </c>
      <c r="BG480" s="32" t="s">
        <v>43</v>
      </c>
      <c r="BH480" s="32" t="s">
        <v>34</v>
      </c>
      <c r="BI480" s="32" t="s">
        <v>292</v>
      </c>
    </row>
    <row r="481" spans="1:61" x14ac:dyDescent="0.35">
      <c r="A481" s="4">
        <f t="shared" ref="A481:A544" si="45">IF(B481="",A480,B481+1)</f>
        <v>481</v>
      </c>
      <c r="B481" s="4">
        <f t="shared" ref="B481:B544" si="46">IF(AND(A480&lt;1,AD481=1),1,IF(AD481=1,A480,""))</f>
        <v>480</v>
      </c>
      <c r="C481" s="12">
        <v>44066</v>
      </c>
      <c r="D481" t="s">
        <v>142</v>
      </c>
      <c r="E481" s="5" t="s">
        <v>48</v>
      </c>
      <c r="F481" t="s">
        <v>725</v>
      </c>
      <c r="G481" t="s">
        <v>329</v>
      </c>
      <c r="H481" s="21">
        <f>VLOOKUP(G481,lists!Z:AA,2,FALSE)</f>
        <v>8</v>
      </c>
      <c r="I481">
        <v>1</v>
      </c>
      <c r="J481" t="s">
        <v>40</v>
      </c>
      <c r="N481" t="s">
        <v>862</v>
      </c>
      <c r="O481" t="s">
        <v>52</v>
      </c>
      <c r="P481"/>
      <c r="Q481">
        <v>0</v>
      </c>
      <c r="U481" s="3" t="str">
        <f t="shared" si="43"/>
        <v>Other</v>
      </c>
      <c r="V481" s="3" t="str">
        <f t="shared" si="42"/>
        <v>F</v>
      </c>
      <c r="W481" t="b">
        <f>VLOOKUP(J481,lists!$B$2:$C$3,2,FALSE)</f>
        <v>1</v>
      </c>
      <c r="X481" t="b">
        <f>VLOOKUP(U481,lists!$B:$C,2,FALSE)</f>
        <v>1</v>
      </c>
      <c r="Y481" t="b">
        <f>IF(AND(H481&gt;=FLAT!$L$1,'Raw - F'!H481&lt;=FLAT!$L$2),TRUE,FALSE)</f>
        <v>1</v>
      </c>
      <c r="Z481" t="b">
        <f>VLOOKUP(V481,lists!$B$7:$C$8,2,FALSE)</f>
        <v>1</v>
      </c>
      <c r="AA481" t="b">
        <f>VLOOKUP(IF(K481="","Open",SUBSTITUTE(K481,"/Nov","")),lists!$B$27:$D$29,2,FALSE)</f>
        <v>1</v>
      </c>
      <c r="AB481" t="b">
        <f>VLOOKUP(I481,lists!B:C,2,FALSE)</f>
        <v>1</v>
      </c>
      <c r="AC481" t="b">
        <f>VLOOKUP(E481,lists!$B$23:$D$25,2,FALSE)</f>
        <v>1</v>
      </c>
      <c r="AD481">
        <f t="shared" si="44"/>
        <v>1</v>
      </c>
      <c r="AP481" s="32">
        <v>44004</v>
      </c>
      <c r="AQ481" s="32" t="s">
        <v>290</v>
      </c>
      <c r="AR481" s="32" t="s">
        <v>29</v>
      </c>
      <c r="AS481" s="32" t="s">
        <v>30</v>
      </c>
      <c r="AT481" s="32" t="s">
        <v>36</v>
      </c>
      <c r="AU481" s="32">
        <v>8</v>
      </c>
      <c r="AV481" s="32">
        <v>3</v>
      </c>
      <c r="AW481" s="32" t="s">
        <v>32</v>
      </c>
      <c r="BA481" s="32" t="s">
        <v>33</v>
      </c>
      <c r="BB481" s="32" t="s">
        <v>34</v>
      </c>
      <c r="BC481" s="32">
        <v>76</v>
      </c>
      <c r="BD481" s="32">
        <v>95</v>
      </c>
      <c r="BG481" s="32" t="s">
        <v>81</v>
      </c>
      <c r="BH481" s="32" t="s">
        <v>34</v>
      </c>
      <c r="BI481" s="32" t="s">
        <v>292</v>
      </c>
    </row>
    <row r="482" spans="1:61" x14ac:dyDescent="0.35">
      <c r="A482" s="4">
        <f t="shared" si="45"/>
        <v>482</v>
      </c>
      <c r="B482" s="4">
        <f t="shared" si="46"/>
        <v>481</v>
      </c>
      <c r="C482" s="12">
        <v>44065</v>
      </c>
      <c r="D482" t="s">
        <v>142</v>
      </c>
      <c r="E482" s="5" t="s">
        <v>48</v>
      </c>
      <c r="F482" t="s">
        <v>524</v>
      </c>
      <c r="G482" t="s">
        <v>327</v>
      </c>
      <c r="H482" s="21">
        <f>VLOOKUP(G482,lists!Z:AA,2,FALSE)</f>
        <v>5</v>
      </c>
      <c r="I482">
        <v>2</v>
      </c>
      <c r="J482" t="s">
        <v>32</v>
      </c>
      <c r="N482" t="s">
        <v>862</v>
      </c>
      <c r="O482" t="s">
        <v>34</v>
      </c>
      <c r="P482"/>
      <c r="Q482" t="s">
        <v>300</v>
      </c>
      <c r="U482" s="3" t="str">
        <f t="shared" si="43"/>
        <v>Other</v>
      </c>
      <c r="V482" s="3" t="str">
        <f t="shared" si="42"/>
        <v>A</v>
      </c>
      <c r="W482" t="b">
        <f>VLOOKUP(J482,lists!$B$2:$C$3,2,FALSE)</f>
        <v>1</v>
      </c>
      <c r="X482" t="b">
        <f>VLOOKUP(U482,lists!$B:$C,2,FALSE)</f>
        <v>1</v>
      </c>
      <c r="Y482" t="b">
        <f>IF(AND(H482&gt;=FLAT!$L$1,'Raw - F'!H482&lt;=FLAT!$L$2),TRUE,FALSE)</f>
        <v>1</v>
      </c>
      <c r="Z482" t="b">
        <f>VLOOKUP(V482,lists!$B$7:$C$8,2,FALSE)</f>
        <v>1</v>
      </c>
      <c r="AA482" t="b">
        <f>VLOOKUP(IF(K482="","Open",SUBSTITUTE(K482,"/Nov","")),lists!$B$27:$D$29,2,FALSE)</f>
        <v>1</v>
      </c>
      <c r="AB482" t="b">
        <f>VLOOKUP(I482,lists!B:C,2,FALSE)</f>
        <v>1</v>
      </c>
      <c r="AC482" t="b">
        <f>VLOOKUP(E482,lists!$B$23:$D$25,2,FALSE)</f>
        <v>1</v>
      </c>
      <c r="AD482">
        <f t="shared" si="44"/>
        <v>1</v>
      </c>
      <c r="AP482" s="32">
        <v>44004</v>
      </c>
      <c r="AQ482" s="32" t="s">
        <v>290</v>
      </c>
      <c r="AR482" s="32" t="s">
        <v>29</v>
      </c>
      <c r="AS482" s="32" t="s">
        <v>30</v>
      </c>
      <c r="AT482" s="32" t="s">
        <v>37</v>
      </c>
      <c r="AU482" s="32">
        <v>6</v>
      </c>
      <c r="AV482" s="32">
        <v>5</v>
      </c>
      <c r="AW482" s="32" t="s">
        <v>32</v>
      </c>
      <c r="BA482" s="32" t="s">
        <v>33</v>
      </c>
      <c r="BB482" s="32" t="s">
        <v>34</v>
      </c>
      <c r="BC482" s="32">
        <v>51</v>
      </c>
      <c r="BD482" s="32">
        <v>70</v>
      </c>
      <c r="BG482" s="32" t="s">
        <v>81</v>
      </c>
      <c r="BH482" s="32" t="s">
        <v>34</v>
      </c>
      <c r="BI482" s="32" t="s">
        <v>303</v>
      </c>
    </row>
    <row r="483" spans="1:61" x14ac:dyDescent="0.35">
      <c r="A483" s="4">
        <f t="shared" si="45"/>
        <v>483</v>
      </c>
      <c r="B483" s="4">
        <f t="shared" si="46"/>
        <v>482</v>
      </c>
      <c r="C483" s="12">
        <v>44066</v>
      </c>
      <c r="D483" t="s">
        <v>142</v>
      </c>
      <c r="E483" s="5" t="s">
        <v>48</v>
      </c>
      <c r="F483" t="s">
        <v>726</v>
      </c>
      <c r="G483" t="s">
        <v>330</v>
      </c>
      <c r="H483" s="21">
        <f>VLOOKUP(G483,lists!Z:AA,2,FALSE)</f>
        <v>10</v>
      </c>
      <c r="I483">
        <v>2</v>
      </c>
      <c r="J483" t="s">
        <v>32</v>
      </c>
      <c r="N483" t="s">
        <v>862</v>
      </c>
      <c r="O483" t="s">
        <v>34</v>
      </c>
      <c r="P483"/>
      <c r="Q483">
        <v>0</v>
      </c>
      <c r="U483" s="3" t="str">
        <f t="shared" si="43"/>
        <v>Other</v>
      </c>
      <c r="V483" s="3" t="str">
        <f t="shared" si="42"/>
        <v>A</v>
      </c>
      <c r="W483" t="b">
        <f>VLOOKUP(J483,lists!$B$2:$C$3,2,FALSE)</f>
        <v>1</v>
      </c>
      <c r="X483" t="b">
        <f>VLOOKUP(U483,lists!$B:$C,2,FALSE)</f>
        <v>1</v>
      </c>
      <c r="Y483" t="b">
        <f>IF(AND(H483&gt;=FLAT!$L$1,'Raw - F'!H483&lt;=FLAT!$L$2),TRUE,FALSE)</f>
        <v>1</v>
      </c>
      <c r="Z483" t="b">
        <f>VLOOKUP(V483,lists!$B$7:$C$8,2,FALSE)</f>
        <v>1</v>
      </c>
      <c r="AA483" t="b">
        <f>VLOOKUP(IF(K483="","Open",SUBSTITUTE(K483,"/Nov","")),lists!$B$27:$D$29,2,FALSE)</f>
        <v>1</v>
      </c>
      <c r="AB483" t="b">
        <f>VLOOKUP(I483,lists!B:C,2,FALSE)</f>
        <v>1</v>
      </c>
      <c r="AC483" t="b">
        <f>VLOOKUP(E483,lists!$B$23:$D$25,2,FALSE)</f>
        <v>1</v>
      </c>
      <c r="AD483">
        <f t="shared" si="44"/>
        <v>1</v>
      </c>
      <c r="AP483" s="32">
        <v>44004</v>
      </c>
      <c r="AQ483" s="32" t="s">
        <v>290</v>
      </c>
      <c r="AR483" s="32" t="s">
        <v>29</v>
      </c>
      <c r="AS483" s="32" t="s">
        <v>49</v>
      </c>
      <c r="AT483" s="32" t="s">
        <v>37</v>
      </c>
      <c r="AU483" s="32">
        <v>6</v>
      </c>
      <c r="AV483" s="32">
        <v>5</v>
      </c>
      <c r="AW483" s="32" t="s">
        <v>40</v>
      </c>
      <c r="AX483" s="32" t="s">
        <v>50</v>
      </c>
      <c r="BA483" s="32" t="s">
        <v>46</v>
      </c>
      <c r="BB483" s="32" t="s">
        <v>34</v>
      </c>
      <c r="BC483" s="32">
        <v>0</v>
      </c>
      <c r="BD483" s="32">
        <v>0</v>
      </c>
      <c r="BG483" s="32" t="s">
        <v>81</v>
      </c>
      <c r="BH483" s="32" t="s">
        <v>34</v>
      </c>
      <c r="BI483" s="32" t="s">
        <v>91</v>
      </c>
    </row>
    <row r="484" spans="1:61" x14ac:dyDescent="0.35">
      <c r="A484" s="4">
        <f t="shared" si="45"/>
        <v>484</v>
      </c>
      <c r="B484" s="4">
        <f t="shared" si="46"/>
        <v>483</v>
      </c>
      <c r="C484" s="12">
        <v>44066</v>
      </c>
      <c r="D484" t="s">
        <v>142</v>
      </c>
      <c r="E484" s="5" t="s">
        <v>48</v>
      </c>
      <c r="F484" t="s">
        <v>727</v>
      </c>
      <c r="G484" t="s">
        <v>329</v>
      </c>
      <c r="H484" s="21">
        <f>VLOOKUP(G484,lists!Z:AA,2,FALSE)</f>
        <v>8</v>
      </c>
      <c r="I484">
        <v>4</v>
      </c>
      <c r="J484" t="s">
        <v>32</v>
      </c>
      <c r="N484" t="s">
        <v>864</v>
      </c>
      <c r="O484" t="s">
        <v>34</v>
      </c>
      <c r="P484"/>
      <c r="Q484" t="s">
        <v>304</v>
      </c>
      <c r="U484" s="3" t="str">
        <f t="shared" si="43"/>
        <v>Other</v>
      </c>
      <c r="V484" s="3" t="str">
        <f t="shared" si="42"/>
        <v>A</v>
      </c>
      <c r="W484" t="b">
        <f>VLOOKUP(J484,lists!$B$2:$C$3,2,FALSE)</f>
        <v>1</v>
      </c>
      <c r="X484" t="b">
        <f>VLOOKUP(U484,lists!$B:$C,2,FALSE)</f>
        <v>1</v>
      </c>
      <c r="Y484" t="b">
        <f>IF(AND(H484&gt;=FLAT!$L$1,'Raw - F'!H484&lt;=FLAT!$L$2),TRUE,FALSE)</f>
        <v>1</v>
      </c>
      <c r="Z484" t="b">
        <f>VLOOKUP(V484,lists!$B$7:$C$8,2,FALSE)</f>
        <v>1</v>
      </c>
      <c r="AA484" t="b">
        <f>VLOOKUP(IF(K484="","Open",SUBSTITUTE(K484,"/Nov","")),lists!$B$27:$D$29,2,FALSE)</f>
        <v>1</v>
      </c>
      <c r="AB484" t="b">
        <f>VLOOKUP(I484,lists!B:C,2,FALSE)</f>
        <v>1</v>
      </c>
      <c r="AC484" t="b">
        <f>VLOOKUP(E484,lists!$B$23:$D$25,2,FALSE)</f>
        <v>1</v>
      </c>
      <c r="AD484">
        <f t="shared" si="44"/>
        <v>1</v>
      </c>
      <c r="AP484" s="32">
        <v>44004</v>
      </c>
      <c r="AQ484" s="32" t="s">
        <v>290</v>
      </c>
      <c r="AR484" s="32" t="s">
        <v>29</v>
      </c>
      <c r="AS484" s="32" t="s">
        <v>44</v>
      </c>
      <c r="AT484" s="32" t="s">
        <v>37</v>
      </c>
      <c r="AU484" s="32">
        <v>6</v>
      </c>
      <c r="AV484" s="32">
        <v>5</v>
      </c>
      <c r="AW484" s="32" t="s">
        <v>40</v>
      </c>
      <c r="AX484" s="32" t="s">
        <v>41</v>
      </c>
      <c r="BA484" s="32" t="s">
        <v>42</v>
      </c>
      <c r="BB484" s="32" t="s">
        <v>34</v>
      </c>
      <c r="BC484" s="32">
        <v>0</v>
      </c>
      <c r="BD484" s="32">
        <v>0</v>
      </c>
      <c r="BG484" s="32" t="s">
        <v>42</v>
      </c>
      <c r="BH484" s="32" t="s">
        <v>34</v>
      </c>
      <c r="BI484" s="32" t="s">
        <v>91</v>
      </c>
    </row>
    <row r="485" spans="1:61" x14ac:dyDescent="0.35">
      <c r="A485" s="4">
        <f t="shared" si="45"/>
        <v>485</v>
      </c>
      <c r="B485" s="4">
        <f t="shared" si="46"/>
        <v>484</v>
      </c>
      <c r="C485" s="12">
        <v>44066</v>
      </c>
      <c r="D485" t="s">
        <v>142</v>
      </c>
      <c r="E485" s="5" t="s">
        <v>48</v>
      </c>
      <c r="F485" t="s">
        <v>728</v>
      </c>
      <c r="G485" t="s">
        <v>333</v>
      </c>
      <c r="H485" s="21">
        <f>VLOOKUP(G485,lists!Z:AA,2,FALSE)</f>
        <v>7</v>
      </c>
      <c r="I485">
        <v>4</v>
      </c>
      <c r="J485" t="s">
        <v>32</v>
      </c>
      <c r="N485" t="s">
        <v>861</v>
      </c>
      <c r="O485" t="s">
        <v>34</v>
      </c>
      <c r="P485"/>
      <c r="Q485" t="s">
        <v>308</v>
      </c>
      <c r="U485" s="3" t="str">
        <f t="shared" si="43"/>
        <v>2YO</v>
      </c>
      <c r="V485" s="3" t="str">
        <f t="shared" si="42"/>
        <v>A</v>
      </c>
      <c r="W485" t="b">
        <f>VLOOKUP(J485,lists!$B$2:$C$3,2,FALSE)</f>
        <v>1</v>
      </c>
      <c r="X485" t="b">
        <f>VLOOKUP(U485,lists!$B:$C,2,FALSE)</f>
        <v>1</v>
      </c>
      <c r="Y485" t="b">
        <f>IF(AND(H485&gt;=FLAT!$L$1,'Raw - F'!H485&lt;=FLAT!$L$2),TRUE,FALSE)</f>
        <v>1</v>
      </c>
      <c r="Z485" t="b">
        <f>VLOOKUP(V485,lists!$B$7:$C$8,2,FALSE)</f>
        <v>1</v>
      </c>
      <c r="AA485" t="b">
        <f>VLOOKUP(IF(K485="","Open",SUBSTITUTE(K485,"/Nov","")),lists!$B$27:$D$29,2,FALSE)</f>
        <v>1</v>
      </c>
      <c r="AB485" t="b">
        <f>VLOOKUP(I485,lists!B:C,2,FALSE)</f>
        <v>1</v>
      </c>
      <c r="AC485" t="b">
        <f>VLOOKUP(E485,lists!$B$23:$D$25,2,FALSE)</f>
        <v>1</v>
      </c>
      <c r="AD485">
        <f t="shared" si="44"/>
        <v>1</v>
      </c>
      <c r="AP485" s="32">
        <v>44004</v>
      </c>
      <c r="AQ485" s="32" t="s">
        <v>219</v>
      </c>
      <c r="AR485" s="32" t="s">
        <v>29</v>
      </c>
      <c r="AS485" s="32" t="s">
        <v>30</v>
      </c>
      <c r="AT485" s="32" t="s">
        <v>31</v>
      </c>
      <c r="AU485" s="32">
        <v>12</v>
      </c>
      <c r="AV485" s="32">
        <v>3</v>
      </c>
      <c r="AW485" s="32" t="s">
        <v>32</v>
      </c>
      <c r="BA485" s="32" t="s">
        <v>33</v>
      </c>
      <c r="BB485" s="32" t="s">
        <v>34</v>
      </c>
      <c r="BC485" s="32">
        <v>71</v>
      </c>
      <c r="BD485" s="32">
        <v>90</v>
      </c>
      <c r="BG485" s="32" t="s">
        <v>81</v>
      </c>
      <c r="BH485" s="32" t="s">
        <v>34</v>
      </c>
      <c r="BI485" s="32" t="s">
        <v>304</v>
      </c>
    </row>
    <row r="486" spans="1:61" x14ac:dyDescent="0.35">
      <c r="A486" s="4">
        <f t="shared" si="45"/>
        <v>486</v>
      </c>
      <c r="B486" s="4">
        <f t="shared" si="46"/>
        <v>485</v>
      </c>
      <c r="C486" s="12">
        <v>44066</v>
      </c>
      <c r="D486" t="s">
        <v>142</v>
      </c>
      <c r="E486" s="5" t="s">
        <v>48</v>
      </c>
      <c r="F486" t="s">
        <v>440</v>
      </c>
      <c r="G486" t="s">
        <v>333</v>
      </c>
      <c r="H486" s="21">
        <f>VLOOKUP(G486,lists!Z:AA,2,FALSE)</f>
        <v>7</v>
      </c>
      <c r="I486">
        <v>5</v>
      </c>
      <c r="J486" t="s">
        <v>40</v>
      </c>
      <c r="K486" t="s">
        <v>41</v>
      </c>
      <c r="N486" t="s">
        <v>861</v>
      </c>
      <c r="O486" t="s">
        <v>34</v>
      </c>
      <c r="P486"/>
      <c r="Q486">
        <v>0</v>
      </c>
      <c r="U486" s="3" t="str">
        <f t="shared" si="43"/>
        <v>2YO</v>
      </c>
      <c r="V486" s="3" t="str">
        <f t="shared" si="42"/>
        <v>A</v>
      </c>
      <c r="W486" t="b">
        <f>VLOOKUP(J486,lists!$B$2:$C$3,2,FALSE)</f>
        <v>1</v>
      </c>
      <c r="X486" t="b">
        <f>VLOOKUP(U486,lists!$B:$C,2,FALSE)</f>
        <v>1</v>
      </c>
      <c r="Y486" t="b">
        <f>IF(AND(H486&gt;=FLAT!$L$1,'Raw - F'!H486&lt;=FLAT!$L$2),TRUE,FALSE)</f>
        <v>1</v>
      </c>
      <c r="Z486" t="b">
        <f>VLOOKUP(V486,lists!$B$7:$C$8,2,FALSE)</f>
        <v>1</v>
      </c>
      <c r="AA486" t="b">
        <f>VLOOKUP(IF(K486="","Open",SUBSTITUTE(K486,"/Nov","")),lists!$B$27:$D$29,2,FALSE)</f>
        <v>1</v>
      </c>
      <c r="AB486" t="b">
        <f>VLOOKUP(I486,lists!B:C,2,FALSE)</f>
        <v>1</v>
      </c>
      <c r="AC486" t="b">
        <f>VLOOKUP(E486,lists!$B$23:$D$25,2,FALSE)</f>
        <v>1</v>
      </c>
      <c r="AD486">
        <f t="shared" si="44"/>
        <v>1</v>
      </c>
      <c r="AP486" s="32">
        <v>44004</v>
      </c>
      <c r="AQ486" s="32" t="s">
        <v>219</v>
      </c>
      <c r="AR486" s="32" t="s">
        <v>29</v>
      </c>
      <c r="AS486" s="32" t="s">
        <v>30</v>
      </c>
      <c r="AT486" s="32" t="s">
        <v>51</v>
      </c>
      <c r="AU486" s="32">
        <v>7</v>
      </c>
      <c r="AV486" s="32">
        <v>4</v>
      </c>
      <c r="AW486" s="32" t="s">
        <v>32</v>
      </c>
      <c r="BA486" s="32" t="s">
        <v>33</v>
      </c>
      <c r="BB486" s="32" t="s">
        <v>34</v>
      </c>
      <c r="BC486" s="32">
        <v>61</v>
      </c>
      <c r="BD486" s="32">
        <v>80</v>
      </c>
      <c r="BG486" s="32" t="s">
        <v>81</v>
      </c>
      <c r="BH486" s="32" t="s">
        <v>34</v>
      </c>
      <c r="BI486" s="32" t="s">
        <v>308</v>
      </c>
    </row>
    <row r="487" spans="1:61" x14ac:dyDescent="0.35">
      <c r="A487" s="4">
        <f t="shared" si="45"/>
        <v>487</v>
      </c>
      <c r="B487" s="4">
        <f t="shared" si="46"/>
        <v>486</v>
      </c>
      <c r="C487" s="12">
        <v>44065</v>
      </c>
      <c r="D487" t="s">
        <v>197</v>
      </c>
      <c r="E487" s="5" t="s">
        <v>29</v>
      </c>
      <c r="F487" t="s">
        <v>729</v>
      </c>
      <c r="G487" t="s">
        <v>334</v>
      </c>
      <c r="H487" s="21">
        <f>VLOOKUP(G487,lists!Z:AA,2,FALSE)</f>
        <v>14</v>
      </c>
      <c r="I487">
        <v>2</v>
      </c>
      <c r="J487" t="s">
        <v>32</v>
      </c>
      <c r="N487" t="s">
        <v>863</v>
      </c>
      <c r="O487" t="s">
        <v>34</v>
      </c>
      <c r="P487"/>
      <c r="Q487" t="s">
        <v>301</v>
      </c>
      <c r="U487" s="3" t="str">
        <f t="shared" si="43"/>
        <v>3YO</v>
      </c>
      <c r="V487" s="3" t="str">
        <f t="shared" si="42"/>
        <v>A</v>
      </c>
      <c r="W487" t="b">
        <f>VLOOKUP(J487,lists!$B$2:$C$3,2,FALSE)</f>
        <v>1</v>
      </c>
      <c r="X487" t="b">
        <f>VLOOKUP(U487,lists!$B:$C,2,FALSE)</f>
        <v>1</v>
      </c>
      <c r="Y487" t="b">
        <f>IF(AND(H487&gt;=FLAT!$L$1,'Raw - F'!H487&lt;=FLAT!$L$2),TRUE,FALSE)</f>
        <v>1</v>
      </c>
      <c r="Z487" t="b">
        <f>VLOOKUP(V487,lists!$B$7:$C$8,2,FALSE)</f>
        <v>1</v>
      </c>
      <c r="AA487" t="b">
        <f>VLOOKUP(IF(K487="","Open",SUBSTITUTE(K487,"/Nov","")),lists!$B$27:$D$29,2,FALSE)</f>
        <v>1</v>
      </c>
      <c r="AB487" t="b">
        <f>VLOOKUP(I487,lists!B:C,2,FALSE)</f>
        <v>1</v>
      </c>
      <c r="AC487" t="b">
        <f>VLOOKUP(E487,lists!$B$23:$D$25,2,FALSE)</f>
        <v>1</v>
      </c>
      <c r="AD487">
        <f t="shared" si="44"/>
        <v>1</v>
      </c>
      <c r="AP487" s="32">
        <v>44004</v>
      </c>
      <c r="AQ487" s="32" t="s">
        <v>219</v>
      </c>
      <c r="AR487" s="32" t="s">
        <v>29</v>
      </c>
      <c r="AS487" s="32" t="s">
        <v>30</v>
      </c>
      <c r="AT487" s="32" t="s">
        <v>36</v>
      </c>
      <c r="AU487" s="32">
        <v>8</v>
      </c>
      <c r="AV487" s="32">
        <v>4</v>
      </c>
      <c r="AW487" s="32" t="s">
        <v>32</v>
      </c>
      <c r="BA487" s="32" t="s">
        <v>33</v>
      </c>
      <c r="BB487" s="32" t="s">
        <v>34</v>
      </c>
      <c r="BC487" s="32">
        <v>64</v>
      </c>
      <c r="BD487" s="32">
        <v>83</v>
      </c>
      <c r="BG487" s="32" t="s">
        <v>81</v>
      </c>
      <c r="BH487" s="32" t="s">
        <v>34</v>
      </c>
      <c r="BI487" s="32" t="s">
        <v>318</v>
      </c>
    </row>
    <row r="488" spans="1:61" x14ac:dyDescent="0.35">
      <c r="A488" s="4">
        <f t="shared" si="45"/>
        <v>488</v>
      </c>
      <c r="B488" s="4">
        <f t="shared" si="46"/>
        <v>487</v>
      </c>
      <c r="C488" s="12">
        <v>44065</v>
      </c>
      <c r="D488" t="s">
        <v>197</v>
      </c>
      <c r="E488" s="5" t="s">
        <v>29</v>
      </c>
      <c r="F488" t="s">
        <v>730</v>
      </c>
      <c r="G488" t="s">
        <v>334</v>
      </c>
      <c r="H488" s="21">
        <f>VLOOKUP(G488,lists!Z:AA,2,FALSE)</f>
        <v>14</v>
      </c>
      <c r="I488">
        <v>2</v>
      </c>
      <c r="J488" t="s">
        <v>32</v>
      </c>
      <c r="N488" t="s">
        <v>864</v>
      </c>
      <c r="O488" t="s">
        <v>34</v>
      </c>
      <c r="P488"/>
      <c r="Q488">
        <v>0</v>
      </c>
      <c r="U488" s="3" t="str">
        <f t="shared" si="43"/>
        <v>Other</v>
      </c>
      <c r="V488" s="3" t="str">
        <f t="shared" si="42"/>
        <v>A</v>
      </c>
      <c r="W488" t="b">
        <f>VLOOKUP(J488,lists!$B$2:$C$3,2,FALSE)</f>
        <v>1</v>
      </c>
      <c r="X488" t="b">
        <f>VLOOKUP(U488,lists!$B:$C,2,FALSE)</f>
        <v>1</v>
      </c>
      <c r="Y488" t="b">
        <f>IF(AND(H488&gt;=FLAT!$L$1,'Raw - F'!H488&lt;=FLAT!$L$2),TRUE,FALSE)</f>
        <v>1</v>
      </c>
      <c r="Z488" t="b">
        <f>VLOOKUP(V488,lists!$B$7:$C$8,2,FALSE)</f>
        <v>1</v>
      </c>
      <c r="AA488" t="b">
        <f>VLOOKUP(IF(K488="","Open",SUBSTITUTE(K488,"/Nov","")),lists!$B$27:$D$29,2,FALSE)</f>
        <v>1</v>
      </c>
      <c r="AB488" t="b">
        <f>VLOOKUP(I488,lists!B:C,2,FALSE)</f>
        <v>1</v>
      </c>
      <c r="AC488" t="b">
        <f>VLOOKUP(E488,lists!$B$23:$D$25,2,FALSE)</f>
        <v>1</v>
      </c>
      <c r="AD488">
        <f t="shared" si="44"/>
        <v>1</v>
      </c>
      <c r="AP488" s="32">
        <v>44004</v>
      </c>
      <c r="AQ488" s="32" t="s">
        <v>219</v>
      </c>
      <c r="AR488" s="32" t="s">
        <v>29</v>
      </c>
      <c r="AS488" s="32" t="s">
        <v>223</v>
      </c>
      <c r="AT488" s="32" t="s">
        <v>37</v>
      </c>
      <c r="AU488" s="32">
        <v>6</v>
      </c>
      <c r="AV488" s="32">
        <v>5</v>
      </c>
      <c r="AW488" s="32" t="s">
        <v>40</v>
      </c>
      <c r="AX488" s="32" t="s">
        <v>41</v>
      </c>
      <c r="BA488" s="32" t="s">
        <v>42</v>
      </c>
      <c r="BB488" s="32" t="s">
        <v>52</v>
      </c>
      <c r="BC488" s="32">
        <v>0</v>
      </c>
      <c r="BD488" s="32">
        <v>0</v>
      </c>
      <c r="BG488" s="32" t="s">
        <v>42</v>
      </c>
      <c r="BH488" s="32" t="s">
        <v>52</v>
      </c>
      <c r="BI488" s="32" t="s">
        <v>91</v>
      </c>
    </row>
    <row r="489" spans="1:61" x14ac:dyDescent="0.35">
      <c r="A489" s="4">
        <f t="shared" si="45"/>
        <v>489</v>
      </c>
      <c r="B489" s="4">
        <f t="shared" si="46"/>
        <v>488</v>
      </c>
      <c r="C489" s="12">
        <v>44065</v>
      </c>
      <c r="D489" t="s">
        <v>197</v>
      </c>
      <c r="E489" s="5" t="s">
        <v>29</v>
      </c>
      <c r="F489" t="s">
        <v>731</v>
      </c>
      <c r="G489" t="s">
        <v>327</v>
      </c>
      <c r="H489" s="21">
        <f>VLOOKUP(G489,lists!Z:AA,2,FALSE)</f>
        <v>5</v>
      </c>
      <c r="I489">
        <v>2</v>
      </c>
      <c r="J489" t="s">
        <v>32</v>
      </c>
      <c r="M489" t="s">
        <v>377</v>
      </c>
      <c r="N489" t="s">
        <v>863</v>
      </c>
      <c r="O489" t="s">
        <v>34</v>
      </c>
      <c r="P489"/>
      <c r="Q489" t="s">
        <v>301</v>
      </c>
      <c r="U489" s="3" t="str">
        <f t="shared" si="43"/>
        <v>3YO</v>
      </c>
      <c r="V489" s="3" t="str">
        <f t="shared" si="42"/>
        <v>A</v>
      </c>
      <c r="W489" t="b">
        <f>VLOOKUP(J489,lists!$B$2:$C$3,2,FALSE)</f>
        <v>1</v>
      </c>
      <c r="X489" t="b">
        <f>VLOOKUP(U489,lists!$B:$C,2,FALSE)</f>
        <v>1</v>
      </c>
      <c r="Y489" t="b">
        <f>IF(AND(H489&gt;=FLAT!$L$1,'Raw - F'!H489&lt;=FLAT!$L$2),TRUE,FALSE)</f>
        <v>1</v>
      </c>
      <c r="Z489" t="b">
        <f>VLOOKUP(V489,lists!$B$7:$C$8,2,FALSE)</f>
        <v>1</v>
      </c>
      <c r="AA489" t="b">
        <f>VLOOKUP(IF(K489="","Open",SUBSTITUTE(K489,"/Nov","")),lists!$B$27:$D$29,2,FALSE)</f>
        <v>1</v>
      </c>
      <c r="AB489" t="b">
        <f>VLOOKUP(I489,lists!B:C,2,FALSE)</f>
        <v>1</v>
      </c>
      <c r="AC489" t="b">
        <f>VLOOKUP(E489,lists!$B$23:$D$25,2,FALSE)</f>
        <v>1</v>
      </c>
      <c r="AD489">
        <f t="shared" si="44"/>
        <v>1</v>
      </c>
      <c r="AP489" s="32">
        <v>44004</v>
      </c>
      <c r="AQ489" s="32" t="s">
        <v>219</v>
      </c>
      <c r="AR489" s="32" t="s">
        <v>29</v>
      </c>
      <c r="AS489" s="32" t="s">
        <v>30</v>
      </c>
      <c r="AT489" s="32" t="s">
        <v>36</v>
      </c>
      <c r="AU489" s="32">
        <v>8</v>
      </c>
      <c r="AV489" s="32">
        <v>5</v>
      </c>
      <c r="AW489" s="32" t="s">
        <v>32</v>
      </c>
      <c r="BA489" s="32" t="s">
        <v>43</v>
      </c>
      <c r="BB489" s="32" t="s">
        <v>34</v>
      </c>
      <c r="BC489" s="32">
        <v>41</v>
      </c>
      <c r="BD489" s="32">
        <v>60</v>
      </c>
      <c r="BG489" s="32" t="s">
        <v>43</v>
      </c>
      <c r="BH489" s="32" t="s">
        <v>34</v>
      </c>
      <c r="BI489" s="32" t="s">
        <v>321</v>
      </c>
    </row>
    <row r="490" spans="1:61" x14ac:dyDescent="0.35">
      <c r="A490" s="4">
        <f t="shared" si="45"/>
        <v>490</v>
      </c>
      <c r="B490" s="4">
        <f t="shared" si="46"/>
        <v>489</v>
      </c>
      <c r="C490" s="12">
        <v>44065</v>
      </c>
      <c r="D490" t="s">
        <v>197</v>
      </c>
      <c r="E490" s="5" t="s">
        <v>29</v>
      </c>
      <c r="F490" t="s">
        <v>732</v>
      </c>
      <c r="G490" t="s">
        <v>327</v>
      </c>
      <c r="H490" s="21">
        <f>VLOOKUP(G490,lists!Z:AA,2,FALSE)</f>
        <v>5</v>
      </c>
      <c r="I490">
        <v>1</v>
      </c>
      <c r="J490" t="s">
        <v>40</v>
      </c>
      <c r="N490" t="s">
        <v>861</v>
      </c>
      <c r="O490" t="s">
        <v>34</v>
      </c>
      <c r="P490"/>
      <c r="Q490">
        <v>0</v>
      </c>
      <c r="U490" s="3" t="str">
        <f t="shared" si="43"/>
        <v>2YO</v>
      </c>
      <c r="V490" s="3" t="str">
        <f t="shared" si="42"/>
        <v>A</v>
      </c>
      <c r="W490" t="b">
        <f>VLOOKUP(J490,lists!$B$2:$C$3,2,FALSE)</f>
        <v>1</v>
      </c>
      <c r="X490" t="b">
        <f>VLOOKUP(U490,lists!$B:$C,2,FALSE)</f>
        <v>1</v>
      </c>
      <c r="Y490" t="b">
        <f>IF(AND(H490&gt;=FLAT!$L$1,'Raw - F'!H490&lt;=FLAT!$L$2),TRUE,FALSE)</f>
        <v>1</v>
      </c>
      <c r="Z490" t="b">
        <f>VLOOKUP(V490,lists!$B$7:$C$8,2,FALSE)</f>
        <v>1</v>
      </c>
      <c r="AA490" t="b">
        <f>VLOOKUP(IF(K490="","Open",SUBSTITUTE(K490,"/Nov","")),lists!$B$27:$D$29,2,FALSE)</f>
        <v>1</v>
      </c>
      <c r="AB490" t="b">
        <f>VLOOKUP(I490,lists!B:C,2,FALSE)</f>
        <v>1</v>
      </c>
      <c r="AC490" t="b">
        <f>VLOOKUP(E490,lists!$B$23:$D$25,2,FALSE)</f>
        <v>1</v>
      </c>
      <c r="AD490">
        <f t="shared" si="44"/>
        <v>1</v>
      </c>
      <c r="AP490" s="32">
        <v>44004</v>
      </c>
      <c r="AQ490" s="32" t="s">
        <v>219</v>
      </c>
      <c r="AR490" s="32" t="s">
        <v>29</v>
      </c>
      <c r="AS490" s="32" t="s">
        <v>44</v>
      </c>
      <c r="AT490" s="32" t="s">
        <v>31</v>
      </c>
      <c r="AU490" s="32">
        <v>12</v>
      </c>
      <c r="AV490" s="32">
        <v>5</v>
      </c>
      <c r="AW490" s="32" t="s">
        <v>40</v>
      </c>
      <c r="AX490" s="32" t="s">
        <v>41</v>
      </c>
      <c r="BA490" s="32" t="s">
        <v>46</v>
      </c>
      <c r="BB490" s="32" t="s">
        <v>34</v>
      </c>
      <c r="BC490" s="32">
        <v>0</v>
      </c>
      <c r="BD490" s="32">
        <v>0</v>
      </c>
      <c r="BG490" s="32" t="s">
        <v>81</v>
      </c>
      <c r="BH490" s="32" t="s">
        <v>34</v>
      </c>
      <c r="BI490" s="32" t="s">
        <v>91</v>
      </c>
    </row>
    <row r="491" spans="1:61" x14ac:dyDescent="0.35">
      <c r="A491" s="4">
        <f t="shared" si="45"/>
        <v>491</v>
      </c>
      <c r="B491" s="4">
        <f t="shared" si="46"/>
        <v>490</v>
      </c>
      <c r="C491" s="12">
        <v>44065</v>
      </c>
      <c r="D491" t="s">
        <v>197</v>
      </c>
      <c r="E491" s="5" t="s">
        <v>29</v>
      </c>
      <c r="F491" t="s">
        <v>733</v>
      </c>
      <c r="G491" t="s">
        <v>333</v>
      </c>
      <c r="H491" s="21">
        <f>VLOOKUP(G491,lists!Z:AA,2,FALSE)</f>
        <v>7</v>
      </c>
      <c r="I491">
        <v>1</v>
      </c>
      <c r="J491" t="s">
        <v>40</v>
      </c>
      <c r="N491" t="s">
        <v>862</v>
      </c>
      <c r="O491" t="s">
        <v>34</v>
      </c>
      <c r="P491"/>
      <c r="Q491">
        <v>0</v>
      </c>
      <c r="U491" s="3" t="str">
        <f t="shared" si="43"/>
        <v>Other</v>
      </c>
      <c r="V491" s="3" t="str">
        <f t="shared" si="42"/>
        <v>A</v>
      </c>
      <c r="W491" t="b">
        <f>VLOOKUP(J491,lists!$B$2:$C$3,2,FALSE)</f>
        <v>1</v>
      </c>
      <c r="X491" t="b">
        <f>VLOOKUP(U491,lists!$B:$C,2,FALSE)</f>
        <v>1</v>
      </c>
      <c r="Y491" t="b">
        <f>IF(AND(H491&gt;=FLAT!$L$1,'Raw - F'!H491&lt;=FLAT!$L$2),TRUE,FALSE)</f>
        <v>1</v>
      </c>
      <c r="Z491" t="b">
        <f>VLOOKUP(V491,lists!$B$7:$C$8,2,FALSE)</f>
        <v>1</v>
      </c>
      <c r="AA491" t="b">
        <f>VLOOKUP(IF(K491="","Open",SUBSTITUTE(K491,"/Nov","")),lists!$B$27:$D$29,2,FALSE)</f>
        <v>1</v>
      </c>
      <c r="AB491" t="b">
        <f>VLOOKUP(I491,lists!B:C,2,FALSE)</f>
        <v>1</v>
      </c>
      <c r="AC491" t="b">
        <f>VLOOKUP(E491,lists!$B$23:$D$25,2,FALSE)</f>
        <v>1</v>
      </c>
      <c r="AD491">
        <f t="shared" si="44"/>
        <v>1</v>
      </c>
      <c r="AP491" s="32">
        <v>44004</v>
      </c>
      <c r="AQ491" s="32" t="s">
        <v>219</v>
      </c>
      <c r="AR491" s="32" t="s">
        <v>29</v>
      </c>
      <c r="AS491" s="32" t="s">
        <v>30</v>
      </c>
      <c r="AT491" s="32" t="s">
        <v>51</v>
      </c>
      <c r="AU491" s="32">
        <v>7</v>
      </c>
      <c r="AV491" s="32">
        <v>6</v>
      </c>
      <c r="AW491" s="32" t="s">
        <v>32</v>
      </c>
      <c r="BA491" s="32" t="s">
        <v>33</v>
      </c>
      <c r="BB491" s="32" t="s">
        <v>34</v>
      </c>
      <c r="BC491" s="32">
        <v>46</v>
      </c>
      <c r="BD491" s="32">
        <v>58</v>
      </c>
      <c r="BG491" s="32" t="s">
        <v>81</v>
      </c>
      <c r="BH491" s="32" t="s">
        <v>34</v>
      </c>
      <c r="BI491" s="32" t="s">
        <v>312</v>
      </c>
    </row>
    <row r="492" spans="1:61" x14ac:dyDescent="0.35">
      <c r="A492" s="4">
        <f t="shared" si="45"/>
        <v>492</v>
      </c>
      <c r="B492" s="4">
        <f t="shared" si="46"/>
        <v>491</v>
      </c>
      <c r="C492" s="12">
        <v>44065</v>
      </c>
      <c r="D492" t="s">
        <v>197</v>
      </c>
      <c r="E492" s="5" t="s">
        <v>29</v>
      </c>
      <c r="F492" t="s">
        <v>734</v>
      </c>
      <c r="G492" t="s">
        <v>331</v>
      </c>
      <c r="H492" s="21">
        <f>VLOOKUP(G492,lists!Z:AA,2,FALSE)</f>
        <v>9</v>
      </c>
      <c r="I492">
        <v>1</v>
      </c>
      <c r="J492" t="s">
        <v>40</v>
      </c>
      <c r="N492" t="s">
        <v>862</v>
      </c>
      <c r="O492" t="s">
        <v>34</v>
      </c>
      <c r="P492"/>
      <c r="Q492">
        <v>0</v>
      </c>
      <c r="U492" s="3" t="str">
        <f t="shared" si="43"/>
        <v>Other</v>
      </c>
      <c r="V492" s="3" t="str">
        <f t="shared" si="42"/>
        <v>A</v>
      </c>
      <c r="W492" t="b">
        <f>VLOOKUP(J492,lists!$B$2:$C$3,2,FALSE)</f>
        <v>1</v>
      </c>
      <c r="X492" t="b">
        <f>VLOOKUP(U492,lists!$B:$C,2,FALSE)</f>
        <v>1</v>
      </c>
      <c r="Y492" t="b">
        <f>IF(AND(H492&gt;=FLAT!$L$1,'Raw - F'!H492&lt;=FLAT!$L$2),TRUE,FALSE)</f>
        <v>1</v>
      </c>
      <c r="Z492" t="b">
        <f>VLOOKUP(V492,lists!$B$7:$C$8,2,FALSE)</f>
        <v>1</v>
      </c>
      <c r="AA492" t="b">
        <f>VLOOKUP(IF(K492="","Open",SUBSTITUTE(K492,"/Nov","")),lists!$B$27:$D$29,2,FALSE)</f>
        <v>1</v>
      </c>
      <c r="AB492" t="b">
        <f>VLOOKUP(I492,lists!B:C,2,FALSE)</f>
        <v>1</v>
      </c>
      <c r="AC492" t="b">
        <f>VLOOKUP(E492,lists!$B$23:$D$25,2,FALSE)</f>
        <v>1</v>
      </c>
      <c r="AD492">
        <f t="shared" si="44"/>
        <v>1</v>
      </c>
      <c r="AP492" s="32">
        <v>44004</v>
      </c>
      <c r="AQ492" s="32" t="s">
        <v>219</v>
      </c>
      <c r="AR492" s="32" t="s">
        <v>29</v>
      </c>
      <c r="AS492" s="32" t="s">
        <v>30</v>
      </c>
      <c r="AT492" s="32" t="s">
        <v>59</v>
      </c>
      <c r="AU492" s="32">
        <v>14</v>
      </c>
      <c r="AV492" s="32">
        <v>6</v>
      </c>
      <c r="AW492" s="32" t="s">
        <v>32</v>
      </c>
      <c r="BA492" s="32" t="s">
        <v>33</v>
      </c>
      <c r="BB492" s="32" t="s">
        <v>34</v>
      </c>
      <c r="BC492" s="32">
        <v>46</v>
      </c>
      <c r="BD492" s="32">
        <v>60</v>
      </c>
      <c r="BG492" s="32" t="s">
        <v>81</v>
      </c>
      <c r="BH492" s="32" t="s">
        <v>34</v>
      </c>
      <c r="BI492" s="32" t="s">
        <v>299</v>
      </c>
    </row>
    <row r="493" spans="1:61" x14ac:dyDescent="0.35">
      <c r="A493" s="4">
        <f t="shared" si="45"/>
        <v>493</v>
      </c>
      <c r="B493" s="4">
        <f t="shared" si="46"/>
        <v>492</v>
      </c>
      <c r="C493" s="12">
        <v>44065</v>
      </c>
      <c r="D493" t="s">
        <v>197</v>
      </c>
      <c r="E493" s="5" t="s">
        <v>29</v>
      </c>
      <c r="F493" t="s">
        <v>684</v>
      </c>
      <c r="G493" t="s">
        <v>330</v>
      </c>
      <c r="H493" s="21">
        <f>VLOOKUP(G493,lists!Z:AA,2,FALSE)</f>
        <v>10</v>
      </c>
      <c r="I493">
        <v>2</v>
      </c>
      <c r="J493" t="s">
        <v>32</v>
      </c>
      <c r="N493" t="s">
        <v>862</v>
      </c>
      <c r="O493" t="s">
        <v>34</v>
      </c>
      <c r="P493"/>
      <c r="Q493" t="s">
        <v>301</v>
      </c>
      <c r="U493" s="3" t="str">
        <f t="shared" si="43"/>
        <v>Other</v>
      </c>
      <c r="V493" s="3" t="str">
        <f t="shared" si="42"/>
        <v>A</v>
      </c>
      <c r="W493" t="b">
        <f>VLOOKUP(J493,lists!$B$2:$C$3,2,FALSE)</f>
        <v>1</v>
      </c>
      <c r="X493" t="b">
        <f>VLOOKUP(U493,lists!$B:$C,2,FALSE)</f>
        <v>1</v>
      </c>
      <c r="Y493" t="b">
        <f>IF(AND(H493&gt;=FLAT!$L$1,'Raw - F'!H493&lt;=FLAT!$L$2),TRUE,FALSE)</f>
        <v>1</v>
      </c>
      <c r="Z493" t="b">
        <f>VLOOKUP(V493,lists!$B$7:$C$8,2,FALSE)</f>
        <v>1</v>
      </c>
      <c r="AA493" t="b">
        <f>VLOOKUP(IF(K493="","Open",SUBSTITUTE(K493,"/Nov","")),lists!$B$27:$D$29,2,FALSE)</f>
        <v>1</v>
      </c>
      <c r="AB493" t="b">
        <f>VLOOKUP(I493,lists!B:C,2,FALSE)</f>
        <v>1</v>
      </c>
      <c r="AC493" t="b">
        <f>VLOOKUP(E493,lists!$B$23:$D$25,2,FALSE)</f>
        <v>1</v>
      </c>
      <c r="AD493">
        <f t="shared" si="44"/>
        <v>1</v>
      </c>
      <c r="AP493" s="32">
        <v>44004</v>
      </c>
      <c r="AQ493" s="32" t="s">
        <v>220</v>
      </c>
      <c r="AR493" s="32" t="s">
        <v>48</v>
      </c>
      <c r="AS493" s="32" t="s">
        <v>30</v>
      </c>
      <c r="AT493" s="32" t="s">
        <v>37</v>
      </c>
      <c r="AU493" s="32">
        <v>6</v>
      </c>
      <c r="AV493" s="32">
        <v>4</v>
      </c>
      <c r="AW493" s="32" t="s">
        <v>32</v>
      </c>
      <c r="BA493" s="32" t="s">
        <v>33</v>
      </c>
      <c r="BB493" s="32" t="s">
        <v>34</v>
      </c>
      <c r="BC493" s="32">
        <v>58</v>
      </c>
      <c r="BD493" s="32">
        <v>77</v>
      </c>
      <c r="BG493" s="32" t="s">
        <v>81</v>
      </c>
      <c r="BH493" s="32" t="s">
        <v>34</v>
      </c>
      <c r="BI493" s="32" t="s">
        <v>310</v>
      </c>
    </row>
    <row r="494" spans="1:61" x14ac:dyDescent="0.35">
      <c r="A494" s="4">
        <f t="shared" si="45"/>
        <v>494</v>
      </c>
      <c r="B494" s="4">
        <f t="shared" si="46"/>
        <v>493</v>
      </c>
      <c r="C494" s="12">
        <v>44066</v>
      </c>
      <c r="D494" t="s">
        <v>202</v>
      </c>
      <c r="E494" s="5" t="s">
        <v>54</v>
      </c>
      <c r="F494" t="s">
        <v>735</v>
      </c>
      <c r="G494" t="s">
        <v>86</v>
      </c>
      <c r="H494" s="21">
        <f>VLOOKUP(G494,lists!Z:AA,2,FALSE)</f>
        <v>16</v>
      </c>
      <c r="I494">
        <v>3</v>
      </c>
      <c r="J494" t="s">
        <v>32</v>
      </c>
      <c r="N494" t="s">
        <v>862</v>
      </c>
      <c r="O494" t="s">
        <v>34</v>
      </c>
      <c r="P494"/>
      <c r="Q494" t="s">
        <v>304</v>
      </c>
      <c r="U494" s="3" t="str">
        <f t="shared" si="43"/>
        <v>Other</v>
      </c>
      <c r="V494" s="3" t="str">
        <f t="shared" si="42"/>
        <v>A</v>
      </c>
      <c r="W494" t="b">
        <f>VLOOKUP(J494,lists!$B$2:$C$3,2,FALSE)</f>
        <v>1</v>
      </c>
      <c r="X494" t="b">
        <f>VLOOKUP(U494,lists!$B:$C,2,FALSE)</f>
        <v>1</v>
      </c>
      <c r="Y494" t="b">
        <f>IF(AND(H494&gt;=FLAT!$L$1,'Raw - F'!H494&lt;=FLAT!$L$2),TRUE,FALSE)</f>
        <v>1</v>
      </c>
      <c r="Z494" t="b">
        <f>VLOOKUP(V494,lists!$B$7:$C$8,2,FALSE)</f>
        <v>1</v>
      </c>
      <c r="AA494" t="b">
        <f>VLOOKUP(IF(K494="","Open",SUBSTITUTE(K494,"/Nov","")),lists!$B$27:$D$29,2,FALSE)</f>
        <v>1</v>
      </c>
      <c r="AB494" t="b">
        <f>VLOOKUP(I494,lists!B:C,2,FALSE)</f>
        <v>1</v>
      </c>
      <c r="AC494" t="b">
        <f>VLOOKUP(E494,lists!$B$23:$D$25,2,FALSE)</f>
        <v>1</v>
      </c>
      <c r="AD494">
        <f t="shared" si="44"/>
        <v>1</v>
      </c>
      <c r="AP494" s="32">
        <v>44004</v>
      </c>
      <c r="AQ494" s="32" t="s">
        <v>220</v>
      </c>
      <c r="AR494" s="32" t="s">
        <v>48</v>
      </c>
      <c r="AS494" s="32" t="s">
        <v>30</v>
      </c>
      <c r="AT494" s="32" t="s">
        <v>31</v>
      </c>
      <c r="AU494" s="32">
        <v>12</v>
      </c>
      <c r="AV494" s="32">
        <v>4</v>
      </c>
      <c r="AW494" s="32" t="s">
        <v>32</v>
      </c>
      <c r="BA494" s="32" t="s">
        <v>43</v>
      </c>
      <c r="BB494" s="32" t="s">
        <v>34</v>
      </c>
      <c r="BC494" s="32">
        <v>61</v>
      </c>
      <c r="BD494" s="32">
        <v>80</v>
      </c>
      <c r="BG494" s="32" t="s">
        <v>43</v>
      </c>
      <c r="BH494" s="32" t="s">
        <v>34</v>
      </c>
      <c r="BI494" s="32" t="s">
        <v>308</v>
      </c>
    </row>
    <row r="495" spans="1:61" x14ac:dyDescent="0.35">
      <c r="A495" s="4">
        <f t="shared" si="45"/>
        <v>495</v>
      </c>
      <c r="B495" s="4">
        <f t="shared" si="46"/>
        <v>494</v>
      </c>
      <c r="C495" s="12">
        <v>44066</v>
      </c>
      <c r="D495" t="s">
        <v>202</v>
      </c>
      <c r="E495" s="5" t="s">
        <v>54</v>
      </c>
      <c r="F495" t="s">
        <v>736</v>
      </c>
      <c r="G495" t="s">
        <v>328</v>
      </c>
      <c r="H495" s="21">
        <f>VLOOKUP(G495,lists!Z:AA,2,FALSE)</f>
        <v>6</v>
      </c>
      <c r="I495">
        <v>2</v>
      </c>
      <c r="J495" t="s">
        <v>40</v>
      </c>
      <c r="N495" t="s">
        <v>861</v>
      </c>
      <c r="O495" t="s">
        <v>52</v>
      </c>
      <c r="P495"/>
      <c r="Q495">
        <v>0</v>
      </c>
      <c r="U495" s="3" t="str">
        <f t="shared" si="43"/>
        <v>2YO</v>
      </c>
      <c r="V495" s="3" t="str">
        <f t="shared" si="42"/>
        <v>F</v>
      </c>
      <c r="W495" t="b">
        <f>VLOOKUP(J495,lists!$B$2:$C$3,2,FALSE)</f>
        <v>1</v>
      </c>
      <c r="X495" t="b">
        <f>VLOOKUP(U495,lists!$B:$C,2,FALSE)</f>
        <v>1</v>
      </c>
      <c r="Y495" t="b">
        <f>IF(AND(H495&gt;=FLAT!$L$1,'Raw - F'!H495&lt;=FLAT!$L$2),TRUE,FALSE)</f>
        <v>1</v>
      </c>
      <c r="Z495" t="b">
        <f>VLOOKUP(V495,lists!$B$7:$C$8,2,FALSE)</f>
        <v>1</v>
      </c>
      <c r="AA495" t="b">
        <f>VLOOKUP(IF(K495="","Open",SUBSTITUTE(K495,"/Nov","")),lists!$B$27:$D$29,2,FALSE)</f>
        <v>1</v>
      </c>
      <c r="AB495" t="b">
        <f>VLOOKUP(I495,lists!B:C,2,FALSE)</f>
        <v>1</v>
      </c>
      <c r="AC495" t="b">
        <f>VLOOKUP(E495,lists!$B$23:$D$25,2,FALSE)</f>
        <v>1</v>
      </c>
      <c r="AD495">
        <f t="shared" si="44"/>
        <v>1</v>
      </c>
      <c r="AP495" s="32">
        <v>44004</v>
      </c>
      <c r="AQ495" s="32" t="s">
        <v>220</v>
      </c>
      <c r="AR495" s="32" t="s">
        <v>48</v>
      </c>
      <c r="AS495" s="32" t="s">
        <v>225</v>
      </c>
      <c r="AT495" s="32" t="s">
        <v>39</v>
      </c>
      <c r="AU495" s="32">
        <v>5</v>
      </c>
      <c r="AV495" s="32">
        <v>5</v>
      </c>
      <c r="AW495" s="32" t="s">
        <v>40</v>
      </c>
      <c r="AX495" s="32" t="s">
        <v>50</v>
      </c>
      <c r="BA495" s="32" t="s">
        <v>46</v>
      </c>
      <c r="BB495" s="32" t="s">
        <v>34</v>
      </c>
      <c r="BC495" s="32">
        <v>0</v>
      </c>
      <c r="BD495" s="32">
        <v>0</v>
      </c>
      <c r="BG495" s="32" t="s">
        <v>81</v>
      </c>
      <c r="BH495" s="32" t="s">
        <v>34</v>
      </c>
      <c r="BI495" s="32" t="s">
        <v>91</v>
      </c>
    </row>
    <row r="496" spans="1:61" x14ac:dyDescent="0.35">
      <c r="A496" s="4">
        <f t="shared" si="45"/>
        <v>496</v>
      </c>
      <c r="B496" s="4">
        <f t="shared" si="46"/>
        <v>495</v>
      </c>
      <c r="C496" s="12">
        <v>44066</v>
      </c>
      <c r="D496" t="s">
        <v>202</v>
      </c>
      <c r="E496" s="5" t="s">
        <v>54</v>
      </c>
      <c r="F496" t="s">
        <v>737</v>
      </c>
      <c r="G496" t="s">
        <v>333</v>
      </c>
      <c r="H496" s="21">
        <f>VLOOKUP(G496,lists!Z:AA,2,FALSE)</f>
        <v>7</v>
      </c>
      <c r="I496">
        <v>5</v>
      </c>
      <c r="J496" t="s">
        <v>40</v>
      </c>
      <c r="K496" t="s">
        <v>50</v>
      </c>
      <c r="N496" t="s">
        <v>861</v>
      </c>
      <c r="O496" t="s">
        <v>52</v>
      </c>
      <c r="P496"/>
      <c r="Q496">
        <v>0</v>
      </c>
      <c r="U496" s="3" t="str">
        <f t="shared" si="43"/>
        <v>2YO</v>
      </c>
      <c r="V496" s="3" t="str">
        <f t="shared" si="42"/>
        <v>F</v>
      </c>
      <c r="W496" t="b">
        <f>VLOOKUP(J496,lists!$B$2:$C$3,2,FALSE)</f>
        <v>1</v>
      </c>
      <c r="X496" t="b">
        <f>VLOOKUP(U496,lists!$B:$C,2,FALSE)</f>
        <v>1</v>
      </c>
      <c r="Y496" t="b">
        <f>IF(AND(H496&gt;=FLAT!$L$1,'Raw - F'!H496&lt;=FLAT!$L$2),TRUE,FALSE)</f>
        <v>1</v>
      </c>
      <c r="Z496" t="b">
        <f>VLOOKUP(V496,lists!$B$7:$C$8,2,FALSE)</f>
        <v>1</v>
      </c>
      <c r="AA496" t="b">
        <f>VLOOKUP(IF(K496="","Open",SUBSTITUTE(K496,"/Nov","")),lists!$B$27:$D$29,2,FALSE)</f>
        <v>1</v>
      </c>
      <c r="AB496" t="b">
        <f>VLOOKUP(I496,lists!B:C,2,FALSE)</f>
        <v>1</v>
      </c>
      <c r="AC496" t="b">
        <f>VLOOKUP(E496,lists!$B$23:$D$25,2,FALSE)</f>
        <v>1</v>
      </c>
      <c r="AD496">
        <f t="shared" si="44"/>
        <v>1</v>
      </c>
      <c r="AP496" s="32">
        <v>44004</v>
      </c>
      <c r="AQ496" s="32" t="s">
        <v>220</v>
      </c>
      <c r="AR496" s="32" t="s">
        <v>48</v>
      </c>
      <c r="AS496" s="32" t="s">
        <v>44</v>
      </c>
      <c r="AT496" s="32" t="s">
        <v>37</v>
      </c>
      <c r="AU496" s="32">
        <v>6</v>
      </c>
      <c r="AV496" s="32">
        <v>5</v>
      </c>
      <c r="AW496" s="32" t="s">
        <v>40</v>
      </c>
      <c r="AX496" s="32" t="s">
        <v>41</v>
      </c>
      <c r="AY496" s="32" t="s">
        <v>60</v>
      </c>
      <c r="BA496" s="32" t="s">
        <v>42</v>
      </c>
      <c r="BB496" s="32" t="s">
        <v>34</v>
      </c>
      <c r="BC496" s="32">
        <v>0</v>
      </c>
      <c r="BD496" s="32">
        <v>0</v>
      </c>
      <c r="BG496" s="32" t="s">
        <v>42</v>
      </c>
      <c r="BH496" s="32" t="s">
        <v>34</v>
      </c>
      <c r="BI496" s="32" t="s">
        <v>91</v>
      </c>
    </row>
    <row r="497" spans="1:61" x14ac:dyDescent="0.35">
      <c r="A497" s="4">
        <f t="shared" si="45"/>
        <v>497</v>
      </c>
      <c r="B497" s="4">
        <f t="shared" si="46"/>
        <v>496</v>
      </c>
      <c r="C497" s="12">
        <v>44066</v>
      </c>
      <c r="D497" t="s">
        <v>202</v>
      </c>
      <c r="E497" s="5" t="s">
        <v>54</v>
      </c>
      <c r="F497" t="s">
        <v>738</v>
      </c>
      <c r="G497" t="s">
        <v>334</v>
      </c>
      <c r="H497" s="21">
        <f>VLOOKUP(G497,lists!Z:AA,2,FALSE)</f>
        <v>14</v>
      </c>
      <c r="I497">
        <v>1</v>
      </c>
      <c r="J497" t="s">
        <v>40</v>
      </c>
      <c r="N497" t="s">
        <v>862</v>
      </c>
      <c r="O497" t="s">
        <v>34</v>
      </c>
      <c r="P497"/>
      <c r="Q497">
        <v>0</v>
      </c>
      <c r="U497" s="3" t="str">
        <f t="shared" si="43"/>
        <v>Other</v>
      </c>
      <c r="V497" s="3" t="str">
        <f t="shared" si="42"/>
        <v>A</v>
      </c>
      <c r="W497" t="b">
        <f>VLOOKUP(J497,lists!$B$2:$C$3,2,FALSE)</f>
        <v>1</v>
      </c>
      <c r="X497" t="b">
        <f>VLOOKUP(U497,lists!$B:$C,2,FALSE)</f>
        <v>1</v>
      </c>
      <c r="Y497" t="b">
        <f>IF(AND(H497&gt;=FLAT!$L$1,'Raw - F'!H497&lt;=FLAT!$L$2),TRUE,FALSE)</f>
        <v>1</v>
      </c>
      <c r="Z497" t="b">
        <f>VLOOKUP(V497,lists!$B$7:$C$8,2,FALSE)</f>
        <v>1</v>
      </c>
      <c r="AA497" t="b">
        <f>VLOOKUP(IF(K497="","Open",SUBSTITUTE(K497,"/Nov","")),lists!$B$27:$D$29,2,FALSE)</f>
        <v>1</v>
      </c>
      <c r="AB497" t="b">
        <f>VLOOKUP(I497,lists!B:C,2,FALSE)</f>
        <v>1</v>
      </c>
      <c r="AC497" t="b">
        <f>VLOOKUP(E497,lists!$B$23:$D$25,2,FALSE)</f>
        <v>1</v>
      </c>
      <c r="AD497">
        <f t="shared" si="44"/>
        <v>1</v>
      </c>
      <c r="AP497" s="32">
        <v>44004</v>
      </c>
      <c r="AQ497" s="32" t="s">
        <v>220</v>
      </c>
      <c r="AR497" s="32" t="s">
        <v>48</v>
      </c>
      <c r="AS497" s="32" t="s">
        <v>223</v>
      </c>
      <c r="AT497" s="32" t="s">
        <v>45</v>
      </c>
      <c r="AU497" s="32">
        <v>10</v>
      </c>
      <c r="AV497" s="32">
        <v>5</v>
      </c>
      <c r="AW497" s="32" t="s">
        <v>40</v>
      </c>
      <c r="AX497" s="32" t="s">
        <v>41</v>
      </c>
      <c r="AY497" s="32" t="s">
        <v>60</v>
      </c>
      <c r="BA497" s="32" t="s">
        <v>43</v>
      </c>
      <c r="BB497" s="32" t="s">
        <v>52</v>
      </c>
      <c r="BC497" s="32">
        <v>0</v>
      </c>
      <c r="BD497" s="32">
        <v>0</v>
      </c>
      <c r="BG497" s="32" t="s">
        <v>43</v>
      </c>
      <c r="BH497" s="32" t="s">
        <v>52</v>
      </c>
      <c r="BI497" s="32" t="s">
        <v>91</v>
      </c>
    </row>
    <row r="498" spans="1:61" x14ac:dyDescent="0.35">
      <c r="A498" s="4">
        <f t="shared" si="45"/>
        <v>498</v>
      </c>
      <c r="B498" s="4">
        <f t="shared" si="46"/>
        <v>497</v>
      </c>
      <c r="C498" s="12">
        <v>44066</v>
      </c>
      <c r="D498" t="s">
        <v>202</v>
      </c>
      <c r="E498" s="5" t="s">
        <v>54</v>
      </c>
      <c r="F498" t="s">
        <v>739</v>
      </c>
      <c r="G498" t="s">
        <v>329</v>
      </c>
      <c r="H498" s="21">
        <f>VLOOKUP(G498,lists!Z:AA,2,FALSE)</f>
        <v>8</v>
      </c>
      <c r="I498">
        <v>2</v>
      </c>
      <c r="J498" t="s">
        <v>32</v>
      </c>
      <c r="N498" t="s">
        <v>862</v>
      </c>
      <c r="O498" t="s">
        <v>34</v>
      </c>
      <c r="P498"/>
      <c r="Q498">
        <v>0</v>
      </c>
      <c r="U498" s="3" t="str">
        <f t="shared" si="43"/>
        <v>Other</v>
      </c>
      <c r="V498" s="3" t="str">
        <f t="shared" si="42"/>
        <v>A</v>
      </c>
      <c r="W498" t="b">
        <f>VLOOKUP(J498,lists!$B$2:$C$3,2,FALSE)</f>
        <v>1</v>
      </c>
      <c r="X498" t="b">
        <f>VLOOKUP(U498,lists!$B:$C,2,FALSE)</f>
        <v>1</v>
      </c>
      <c r="Y498" t="b">
        <f>IF(AND(H498&gt;=FLAT!$L$1,'Raw - F'!H498&lt;=FLAT!$L$2),TRUE,FALSE)</f>
        <v>1</v>
      </c>
      <c r="Z498" t="b">
        <f>VLOOKUP(V498,lists!$B$7:$C$8,2,FALSE)</f>
        <v>1</v>
      </c>
      <c r="AA498" t="b">
        <f>VLOOKUP(IF(K498="","Open",SUBSTITUTE(K498,"/Nov","")),lists!$B$27:$D$29,2,FALSE)</f>
        <v>1</v>
      </c>
      <c r="AB498" t="b">
        <f>VLOOKUP(I498,lists!B:C,2,FALSE)</f>
        <v>1</v>
      </c>
      <c r="AC498" t="b">
        <f>VLOOKUP(E498,lists!$B$23:$D$25,2,FALSE)</f>
        <v>1</v>
      </c>
      <c r="AD498">
        <f t="shared" si="44"/>
        <v>1</v>
      </c>
      <c r="AP498" s="32">
        <v>44004</v>
      </c>
      <c r="AQ498" s="32" t="s">
        <v>220</v>
      </c>
      <c r="AR498" s="32" t="s">
        <v>48</v>
      </c>
      <c r="AS498" s="32" t="s">
        <v>30</v>
      </c>
      <c r="AT498" s="32" t="s">
        <v>31</v>
      </c>
      <c r="AU498" s="32">
        <v>12</v>
      </c>
      <c r="AV498" s="32">
        <v>5</v>
      </c>
      <c r="AW498" s="32" t="s">
        <v>32</v>
      </c>
      <c r="BA498" s="32" t="s">
        <v>33</v>
      </c>
      <c r="BB498" s="32" t="s">
        <v>34</v>
      </c>
      <c r="BC498" s="32">
        <v>56</v>
      </c>
      <c r="BD498" s="32">
        <v>75</v>
      </c>
      <c r="BG498" s="32" t="s">
        <v>81</v>
      </c>
      <c r="BH498" s="32" t="s">
        <v>34</v>
      </c>
      <c r="BI498" s="32" t="s">
        <v>296</v>
      </c>
    </row>
    <row r="499" spans="1:61" x14ac:dyDescent="0.35">
      <c r="A499" s="4">
        <f t="shared" si="45"/>
        <v>499</v>
      </c>
      <c r="B499" s="4">
        <f t="shared" si="46"/>
        <v>498</v>
      </c>
      <c r="C499" s="12">
        <v>44066</v>
      </c>
      <c r="D499" t="s">
        <v>202</v>
      </c>
      <c r="E499" s="5" t="s">
        <v>54</v>
      </c>
      <c r="F499" t="s">
        <v>740</v>
      </c>
      <c r="G499" t="s">
        <v>328</v>
      </c>
      <c r="H499" s="21">
        <f>VLOOKUP(G499,lists!Z:AA,2,FALSE)</f>
        <v>6</v>
      </c>
      <c r="I499">
        <v>2</v>
      </c>
      <c r="J499" t="s">
        <v>32</v>
      </c>
      <c r="N499" t="s">
        <v>862</v>
      </c>
      <c r="O499" t="s">
        <v>34</v>
      </c>
      <c r="P499"/>
      <c r="Q499" t="s">
        <v>301</v>
      </c>
      <c r="U499" s="3" t="str">
        <f t="shared" si="43"/>
        <v>Other</v>
      </c>
      <c r="V499" s="3" t="str">
        <f t="shared" si="42"/>
        <v>A</v>
      </c>
      <c r="W499" t="b">
        <f>VLOOKUP(J499,lists!$B$2:$C$3,2,FALSE)</f>
        <v>1</v>
      </c>
      <c r="X499" t="b">
        <f>VLOOKUP(U499,lists!$B:$C,2,FALSE)</f>
        <v>1</v>
      </c>
      <c r="Y499" t="b">
        <f>IF(AND(H499&gt;=FLAT!$L$1,'Raw - F'!H499&lt;=FLAT!$L$2),TRUE,FALSE)</f>
        <v>1</v>
      </c>
      <c r="Z499" t="b">
        <f>VLOOKUP(V499,lists!$B$7:$C$8,2,FALSE)</f>
        <v>1</v>
      </c>
      <c r="AA499" t="b">
        <f>VLOOKUP(IF(K499="","Open",SUBSTITUTE(K499,"/Nov","")),lists!$B$27:$D$29,2,FALSE)</f>
        <v>1</v>
      </c>
      <c r="AB499" t="b">
        <f>VLOOKUP(I499,lists!B:C,2,FALSE)</f>
        <v>1</v>
      </c>
      <c r="AC499" t="b">
        <f>VLOOKUP(E499,lists!$B$23:$D$25,2,FALSE)</f>
        <v>1</v>
      </c>
      <c r="AD499">
        <f t="shared" si="44"/>
        <v>1</v>
      </c>
      <c r="AP499" s="32">
        <v>44004</v>
      </c>
      <c r="AQ499" s="32" t="s">
        <v>220</v>
      </c>
      <c r="AR499" s="32" t="s">
        <v>48</v>
      </c>
      <c r="AS499" s="32" t="s">
        <v>30</v>
      </c>
      <c r="AT499" s="32" t="s">
        <v>39</v>
      </c>
      <c r="AU499" s="32">
        <v>5</v>
      </c>
      <c r="AV499" s="32">
        <v>6</v>
      </c>
      <c r="AW499" s="32" t="s">
        <v>32</v>
      </c>
      <c r="BA499" s="32" t="s">
        <v>43</v>
      </c>
      <c r="BB499" s="32" t="s">
        <v>34</v>
      </c>
      <c r="BC499" s="32">
        <v>46</v>
      </c>
      <c r="BD499" s="32">
        <v>65</v>
      </c>
      <c r="BG499" s="32" t="s">
        <v>43</v>
      </c>
      <c r="BH499" s="32" t="s">
        <v>34</v>
      </c>
      <c r="BI499" s="32" t="s">
        <v>297</v>
      </c>
    </row>
    <row r="500" spans="1:61" x14ac:dyDescent="0.35">
      <c r="A500" s="4">
        <f t="shared" si="45"/>
        <v>500</v>
      </c>
      <c r="B500" s="4">
        <f t="shared" si="46"/>
        <v>499</v>
      </c>
      <c r="C500" s="12">
        <v>44066</v>
      </c>
      <c r="D500" t="s">
        <v>202</v>
      </c>
      <c r="E500" s="5" t="s">
        <v>54</v>
      </c>
      <c r="F500" t="s">
        <v>518</v>
      </c>
      <c r="G500" t="s">
        <v>327</v>
      </c>
      <c r="H500" s="21">
        <f>VLOOKUP(G500,lists!Z:AA,2,FALSE)</f>
        <v>5</v>
      </c>
      <c r="I500">
        <v>3</v>
      </c>
      <c r="J500" t="s">
        <v>32</v>
      </c>
      <c r="N500" t="s">
        <v>862</v>
      </c>
      <c r="O500" t="s">
        <v>34</v>
      </c>
      <c r="P500"/>
      <c r="Q500" t="s">
        <v>304</v>
      </c>
      <c r="U500" s="3" t="str">
        <f t="shared" si="43"/>
        <v>Other</v>
      </c>
      <c r="V500" s="3" t="str">
        <f t="shared" si="42"/>
        <v>A</v>
      </c>
      <c r="W500" t="b">
        <f>VLOOKUP(J500,lists!$B$2:$C$3,2,FALSE)</f>
        <v>1</v>
      </c>
      <c r="X500" t="b">
        <f>VLOOKUP(U500,lists!$B:$C,2,FALSE)</f>
        <v>1</v>
      </c>
      <c r="Y500" t="b">
        <f>IF(AND(H500&gt;=FLAT!$L$1,'Raw - F'!H500&lt;=FLAT!$L$2),TRUE,FALSE)</f>
        <v>1</v>
      </c>
      <c r="Z500" t="b">
        <f>VLOOKUP(V500,lists!$B$7:$C$8,2,FALSE)</f>
        <v>1</v>
      </c>
      <c r="AA500" t="b">
        <f>VLOOKUP(IF(K500="","Open",SUBSTITUTE(K500,"/Nov","")),lists!$B$27:$D$29,2,FALSE)</f>
        <v>1</v>
      </c>
      <c r="AB500" t="b">
        <f>VLOOKUP(I500,lists!B:C,2,FALSE)</f>
        <v>1</v>
      </c>
      <c r="AC500" t="b">
        <f>VLOOKUP(E500,lists!$B$23:$D$25,2,FALSE)</f>
        <v>1</v>
      </c>
      <c r="AD500">
        <f t="shared" si="44"/>
        <v>1</v>
      </c>
      <c r="AP500" s="32">
        <v>44004</v>
      </c>
      <c r="AQ500" s="32" t="s">
        <v>220</v>
      </c>
      <c r="AR500" s="32" t="s">
        <v>48</v>
      </c>
      <c r="AS500" s="32" t="s">
        <v>30</v>
      </c>
      <c r="AT500" s="32" t="s">
        <v>37</v>
      </c>
      <c r="AU500" s="32">
        <v>6</v>
      </c>
      <c r="AV500" s="32">
        <v>6</v>
      </c>
      <c r="AW500" s="32" t="s">
        <v>32</v>
      </c>
      <c r="BA500" s="32" t="s">
        <v>33</v>
      </c>
      <c r="BB500" s="32" t="s">
        <v>34</v>
      </c>
      <c r="BC500" s="32">
        <v>46</v>
      </c>
      <c r="BD500" s="32">
        <v>58</v>
      </c>
      <c r="BG500" s="32" t="s">
        <v>81</v>
      </c>
      <c r="BH500" s="32" t="s">
        <v>34</v>
      </c>
      <c r="BI500" s="32" t="s">
        <v>312</v>
      </c>
    </row>
    <row r="501" spans="1:61" x14ac:dyDescent="0.35">
      <c r="A501" s="4">
        <f t="shared" si="45"/>
        <v>501</v>
      </c>
      <c r="B501" s="4">
        <f t="shared" si="46"/>
        <v>500</v>
      </c>
      <c r="C501" s="12">
        <v>44066</v>
      </c>
      <c r="D501" t="s">
        <v>202</v>
      </c>
      <c r="E501" s="5" t="s">
        <v>54</v>
      </c>
      <c r="F501" t="s">
        <v>351</v>
      </c>
      <c r="G501" t="s">
        <v>328</v>
      </c>
      <c r="H501" s="21">
        <f>VLOOKUP(G501,lists!Z:AA,2,FALSE)</f>
        <v>6</v>
      </c>
      <c r="I501">
        <v>4</v>
      </c>
      <c r="J501" t="s">
        <v>32</v>
      </c>
      <c r="N501" t="s">
        <v>862</v>
      </c>
      <c r="O501" t="s">
        <v>34</v>
      </c>
      <c r="P501"/>
      <c r="Q501" t="s">
        <v>308</v>
      </c>
      <c r="U501" s="3" t="str">
        <f t="shared" si="43"/>
        <v>Other</v>
      </c>
      <c r="V501" s="3" t="str">
        <f t="shared" si="42"/>
        <v>A</v>
      </c>
      <c r="W501" t="b">
        <f>VLOOKUP(J501,lists!$B$2:$C$3,2,FALSE)</f>
        <v>1</v>
      </c>
      <c r="X501" t="b">
        <f>VLOOKUP(U501,lists!$B:$C,2,FALSE)</f>
        <v>1</v>
      </c>
      <c r="Y501" t="b">
        <f>IF(AND(H501&gt;=FLAT!$L$1,'Raw - F'!H501&lt;=FLAT!$L$2),TRUE,FALSE)</f>
        <v>1</v>
      </c>
      <c r="Z501" t="b">
        <f>VLOOKUP(V501,lists!$B$7:$C$8,2,FALSE)</f>
        <v>1</v>
      </c>
      <c r="AA501" t="b">
        <f>VLOOKUP(IF(K501="","Open",SUBSTITUTE(K501,"/Nov","")),lists!$B$27:$D$29,2,FALSE)</f>
        <v>1</v>
      </c>
      <c r="AB501" t="b">
        <f>VLOOKUP(I501,lists!B:C,2,FALSE)</f>
        <v>1</v>
      </c>
      <c r="AC501" t="b">
        <f>VLOOKUP(E501,lists!$B$23:$D$25,2,FALSE)</f>
        <v>1</v>
      </c>
      <c r="AD501">
        <f t="shared" si="44"/>
        <v>1</v>
      </c>
      <c r="AP501" s="32">
        <v>44005</v>
      </c>
      <c r="AQ501" s="32" t="s">
        <v>212</v>
      </c>
      <c r="AR501" s="32" t="s">
        <v>29</v>
      </c>
      <c r="AS501" s="32" t="s">
        <v>30</v>
      </c>
      <c r="AT501" s="32" t="s">
        <v>45</v>
      </c>
      <c r="AU501" s="32">
        <v>10</v>
      </c>
      <c r="AV501" s="32">
        <v>4</v>
      </c>
      <c r="AW501" s="32" t="s">
        <v>32</v>
      </c>
      <c r="BA501" s="32" t="s">
        <v>33</v>
      </c>
      <c r="BB501" s="32" t="s">
        <v>34</v>
      </c>
      <c r="BC501" s="32">
        <v>59</v>
      </c>
      <c r="BD501" s="32">
        <v>78</v>
      </c>
      <c r="BG501" s="32" t="s">
        <v>81</v>
      </c>
      <c r="BH501" s="32" t="s">
        <v>34</v>
      </c>
      <c r="BI501" s="32" t="s">
        <v>294</v>
      </c>
    </row>
    <row r="502" spans="1:61" x14ac:dyDescent="0.35">
      <c r="A502" s="4">
        <f t="shared" si="45"/>
        <v>502</v>
      </c>
      <c r="B502" s="4">
        <f t="shared" si="46"/>
        <v>501</v>
      </c>
      <c r="C502" s="12">
        <v>44065</v>
      </c>
      <c r="D502" t="s">
        <v>142</v>
      </c>
      <c r="E502" s="5" t="s">
        <v>48</v>
      </c>
      <c r="F502" t="s">
        <v>741</v>
      </c>
      <c r="G502" t="s">
        <v>329</v>
      </c>
      <c r="H502" s="21">
        <f>VLOOKUP(G502,lists!Z:AA,2,FALSE)</f>
        <v>8</v>
      </c>
      <c r="I502">
        <v>3</v>
      </c>
      <c r="J502" t="s">
        <v>32</v>
      </c>
      <c r="N502" t="s">
        <v>863</v>
      </c>
      <c r="O502" t="s">
        <v>34</v>
      </c>
      <c r="P502"/>
      <c r="Q502" t="s">
        <v>304</v>
      </c>
      <c r="U502" s="3" t="str">
        <f t="shared" si="43"/>
        <v>3YO</v>
      </c>
      <c r="V502" s="3" t="str">
        <f t="shared" si="42"/>
        <v>A</v>
      </c>
      <c r="W502" t="b">
        <f>VLOOKUP(J502,lists!$B$2:$C$3,2,FALSE)</f>
        <v>1</v>
      </c>
      <c r="X502" t="b">
        <f>VLOOKUP(U502,lists!$B:$C,2,FALSE)</f>
        <v>1</v>
      </c>
      <c r="Y502" t="b">
        <f>IF(AND(H502&gt;=FLAT!$L$1,'Raw - F'!H502&lt;=FLAT!$L$2),TRUE,FALSE)</f>
        <v>1</v>
      </c>
      <c r="Z502" t="b">
        <f>VLOOKUP(V502,lists!$B$7:$C$8,2,FALSE)</f>
        <v>1</v>
      </c>
      <c r="AA502" t="b">
        <f>VLOOKUP(IF(K502="","Open",SUBSTITUTE(K502,"/Nov","")),lists!$B$27:$D$29,2,FALSE)</f>
        <v>1</v>
      </c>
      <c r="AB502" t="b">
        <f>VLOOKUP(I502,lists!B:C,2,FALSE)</f>
        <v>1</v>
      </c>
      <c r="AC502" t="b">
        <f>VLOOKUP(E502,lists!$B$23:$D$25,2,FALSE)</f>
        <v>1</v>
      </c>
      <c r="AD502">
        <f t="shared" si="44"/>
        <v>1</v>
      </c>
      <c r="AP502" s="32">
        <v>44005</v>
      </c>
      <c r="AQ502" s="32" t="s">
        <v>212</v>
      </c>
      <c r="AR502" s="32" t="s">
        <v>29</v>
      </c>
      <c r="AS502" s="32" t="s">
        <v>225</v>
      </c>
      <c r="AT502" s="32" t="s">
        <v>39</v>
      </c>
      <c r="AU502" s="32">
        <v>5</v>
      </c>
      <c r="AV502" s="32">
        <v>5</v>
      </c>
      <c r="AW502" s="32" t="s">
        <v>40</v>
      </c>
      <c r="AX502" s="32" t="s">
        <v>41</v>
      </c>
      <c r="BA502" s="32" t="s">
        <v>46</v>
      </c>
      <c r="BB502" s="32" t="s">
        <v>34</v>
      </c>
      <c r="BC502" s="32">
        <v>0</v>
      </c>
      <c r="BD502" s="32">
        <v>0</v>
      </c>
      <c r="BG502" s="32" t="s">
        <v>81</v>
      </c>
      <c r="BH502" s="32" t="s">
        <v>34</v>
      </c>
      <c r="BI502" s="32" t="s">
        <v>91</v>
      </c>
    </row>
    <row r="503" spans="1:61" x14ac:dyDescent="0.35">
      <c r="A503" s="4">
        <f t="shared" si="45"/>
        <v>503</v>
      </c>
      <c r="B503" s="4">
        <f t="shared" si="46"/>
        <v>502</v>
      </c>
      <c r="C503" s="12">
        <v>44065</v>
      </c>
      <c r="D503" t="s">
        <v>142</v>
      </c>
      <c r="E503" s="5" t="s">
        <v>48</v>
      </c>
      <c r="F503" t="s">
        <v>742</v>
      </c>
      <c r="G503" t="s">
        <v>327</v>
      </c>
      <c r="H503" s="21">
        <f>VLOOKUP(G503,lists!Z:AA,2,FALSE)</f>
        <v>5</v>
      </c>
      <c r="I503">
        <v>5</v>
      </c>
      <c r="J503" t="s">
        <v>32</v>
      </c>
      <c r="N503" t="s">
        <v>861</v>
      </c>
      <c r="O503" t="s">
        <v>34</v>
      </c>
      <c r="P503"/>
      <c r="Q503" t="s">
        <v>296</v>
      </c>
      <c r="U503" s="3" t="str">
        <f t="shared" si="43"/>
        <v>2YO</v>
      </c>
      <c r="V503" s="3" t="str">
        <f t="shared" si="42"/>
        <v>A</v>
      </c>
      <c r="W503" t="b">
        <f>VLOOKUP(J503,lists!$B$2:$C$3,2,FALSE)</f>
        <v>1</v>
      </c>
      <c r="X503" t="b">
        <f>VLOOKUP(U503,lists!$B:$C,2,FALSE)</f>
        <v>1</v>
      </c>
      <c r="Y503" t="b">
        <f>IF(AND(H503&gt;=FLAT!$L$1,'Raw - F'!H503&lt;=FLAT!$L$2),TRUE,FALSE)</f>
        <v>1</v>
      </c>
      <c r="Z503" t="b">
        <f>VLOOKUP(V503,lists!$B$7:$C$8,2,FALSE)</f>
        <v>1</v>
      </c>
      <c r="AA503" t="b">
        <f>VLOOKUP(IF(K503="","Open",SUBSTITUTE(K503,"/Nov","")),lists!$B$27:$D$29,2,FALSE)</f>
        <v>1</v>
      </c>
      <c r="AB503" t="b">
        <f>VLOOKUP(I503,lists!B:C,2,FALSE)</f>
        <v>1</v>
      </c>
      <c r="AC503" t="b">
        <f>VLOOKUP(E503,lists!$B$23:$D$25,2,FALSE)</f>
        <v>1</v>
      </c>
      <c r="AD503">
        <f t="shared" si="44"/>
        <v>1</v>
      </c>
      <c r="AP503" s="32">
        <v>44005</v>
      </c>
      <c r="AQ503" s="32" t="s">
        <v>212</v>
      </c>
      <c r="AR503" s="32" t="s">
        <v>29</v>
      </c>
      <c r="AS503" s="32" t="s">
        <v>44</v>
      </c>
      <c r="AT503" s="32" t="s">
        <v>51</v>
      </c>
      <c r="AU503" s="32">
        <v>7</v>
      </c>
      <c r="AV503" s="32">
        <v>5</v>
      </c>
      <c r="AW503" s="32" t="s">
        <v>40</v>
      </c>
      <c r="AX503" s="32" t="s">
        <v>41</v>
      </c>
      <c r="AY503" s="32" t="s">
        <v>56</v>
      </c>
      <c r="BA503" s="32" t="s">
        <v>42</v>
      </c>
      <c r="BB503" s="32" t="s">
        <v>34</v>
      </c>
      <c r="BC503" s="32">
        <v>0</v>
      </c>
      <c r="BD503" s="32">
        <v>0</v>
      </c>
      <c r="BG503" s="32" t="s">
        <v>42</v>
      </c>
      <c r="BH503" s="32" t="s">
        <v>34</v>
      </c>
      <c r="BI503" s="32" t="s">
        <v>91</v>
      </c>
    </row>
    <row r="504" spans="1:61" x14ac:dyDescent="0.35">
      <c r="A504" s="4">
        <f t="shared" si="45"/>
        <v>504</v>
      </c>
      <c r="B504" s="4">
        <f t="shared" si="46"/>
        <v>503</v>
      </c>
      <c r="C504" s="12">
        <v>44065</v>
      </c>
      <c r="D504" t="s">
        <v>142</v>
      </c>
      <c r="E504" s="5" t="s">
        <v>48</v>
      </c>
      <c r="F504" t="s">
        <v>743</v>
      </c>
      <c r="G504" t="s">
        <v>333</v>
      </c>
      <c r="H504" s="21">
        <f>VLOOKUP(G504,lists!Z:AA,2,FALSE)</f>
        <v>7</v>
      </c>
      <c r="I504">
        <v>5</v>
      </c>
      <c r="J504" t="s">
        <v>40</v>
      </c>
      <c r="K504" t="s">
        <v>41</v>
      </c>
      <c r="N504" t="s">
        <v>861</v>
      </c>
      <c r="O504" t="s">
        <v>52</v>
      </c>
      <c r="P504"/>
      <c r="Q504">
        <v>0</v>
      </c>
      <c r="U504" s="3" t="str">
        <f t="shared" si="43"/>
        <v>2YO</v>
      </c>
      <c r="V504" s="3" t="str">
        <f t="shared" si="42"/>
        <v>F</v>
      </c>
      <c r="W504" t="b">
        <f>VLOOKUP(J504,lists!$B$2:$C$3,2,FALSE)</f>
        <v>1</v>
      </c>
      <c r="X504" t="b">
        <f>VLOOKUP(U504,lists!$B:$C,2,FALSE)</f>
        <v>1</v>
      </c>
      <c r="Y504" t="b">
        <f>IF(AND(H504&gt;=FLAT!$L$1,'Raw - F'!H504&lt;=FLAT!$L$2),TRUE,FALSE)</f>
        <v>1</v>
      </c>
      <c r="Z504" t="b">
        <f>VLOOKUP(V504,lists!$B$7:$C$8,2,FALSE)</f>
        <v>1</v>
      </c>
      <c r="AA504" t="b">
        <f>VLOOKUP(IF(K504="","Open",SUBSTITUTE(K504,"/Nov","")),lists!$B$27:$D$29,2,FALSE)</f>
        <v>1</v>
      </c>
      <c r="AB504" t="b">
        <f>VLOOKUP(I504,lists!B:C,2,FALSE)</f>
        <v>1</v>
      </c>
      <c r="AC504" t="b">
        <f>VLOOKUP(E504,lists!$B$23:$D$25,2,FALSE)</f>
        <v>1</v>
      </c>
      <c r="AD504">
        <f t="shared" si="44"/>
        <v>1</v>
      </c>
      <c r="AP504" s="32">
        <v>44005</v>
      </c>
      <c r="AQ504" s="32" t="s">
        <v>212</v>
      </c>
      <c r="AR504" s="32" t="s">
        <v>29</v>
      </c>
      <c r="AS504" s="32" t="s">
        <v>30</v>
      </c>
      <c r="AT504" s="32" t="s">
        <v>51</v>
      </c>
      <c r="AU504" s="32">
        <v>7</v>
      </c>
      <c r="AV504" s="32">
        <v>5</v>
      </c>
      <c r="AW504" s="32" t="s">
        <v>32</v>
      </c>
      <c r="BA504" s="32" t="s">
        <v>43</v>
      </c>
      <c r="BB504" s="32" t="s">
        <v>34</v>
      </c>
      <c r="BC504" s="32">
        <v>56</v>
      </c>
      <c r="BD504" s="32">
        <v>75</v>
      </c>
      <c r="BG504" s="32" t="s">
        <v>43</v>
      </c>
      <c r="BH504" s="32" t="s">
        <v>34</v>
      </c>
      <c r="BI504" s="32" t="s">
        <v>296</v>
      </c>
    </row>
    <row r="505" spans="1:61" x14ac:dyDescent="0.35">
      <c r="A505" s="4">
        <f t="shared" si="45"/>
        <v>505</v>
      </c>
      <c r="B505" s="4">
        <f t="shared" si="46"/>
        <v>504</v>
      </c>
      <c r="C505" s="12">
        <v>44066</v>
      </c>
      <c r="D505" t="s">
        <v>142</v>
      </c>
      <c r="E505" s="5" t="s">
        <v>48</v>
      </c>
      <c r="F505" t="s">
        <v>744</v>
      </c>
      <c r="G505" t="s">
        <v>327</v>
      </c>
      <c r="H505" s="21">
        <f>VLOOKUP(G505,lists!Z:AA,2,FALSE)</f>
        <v>5</v>
      </c>
      <c r="I505">
        <v>5</v>
      </c>
      <c r="J505" t="s">
        <v>32</v>
      </c>
      <c r="N505" t="s">
        <v>862</v>
      </c>
      <c r="O505" t="s">
        <v>34</v>
      </c>
      <c r="P505"/>
      <c r="Q505" t="s">
        <v>296</v>
      </c>
      <c r="U505" s="3" t="str">
        <f t="shared" si="43"/>
        <v>Other</v>
      </c>
      <c r="V505" s="3" t="str">
        <f t="shared" si="42"/>
        <v>A</v>
      </c>
      <c r="W505" t="b">
        <f>VLOOKUP(J505,lists!$B$2:$C$3,2,FALSE)</f>
        <v>1</v>
      </c>
      <c r="X505" t="b">
        <f>VLOOKUP(U505,lists!$B:$C,2,FALSE)</f>
        <v>1</v>
      </c>
      <c r="Y505" t="b">
        <f>IF(AND(H505&gt;=FLAT!$L$1,'Raw - F'!H505&lt;=FLAT!$L$2),TRUE,FALSE)</f>
        <v>1</v>
      </c>
      <c r="Z505" t="b">
        <f>VLOOKUP(V505,lists!$B$7:$C$8,2,FALSE)</f>
        <v>1</v>
      </c>
      <c r="AA505" t="b">
        <f>VLOOKUP(IF(K505="","Open",SUBSTITUTE(K505,"/Nov","")),lists!$B$27:$D$29,2,FALSE)</f>
        <v>1</v>
      </c>
      <c r="AB505" t="b">
        <f>VLOOKUP(I505,lists!B:C,2,FALSE)</f>
        <v>1</v>
      </c>
      <c r="AC505" t="b">
        <f>VLOOKUP(E505,lists!$B$23:$D$25,2,FALSE)</f>
        <v>1</v>
      </c>
      <c r="AD505">
        <f t="shared" si="44"/>
        <v>1</v>
      </c>
      <c r="AP505" s="32">
        <v>44005</v>
      </c>
      <c r="AQ505" s="32" t="s">
        <v>212</v>
      </c>
      <c r="AR505" s="32" t="s">
        <v>29</v>
      </c>
      <c r="AS505" s="32" t="s">
        <v>44</v>
      </c>
      <c r="AT505" s="32" t="s">
        <v>45</v>
      </c>
      <c r="AU505" s="32">
        <v>10</v>
      </c>
      <c r="AV505" s="32">
        <v>5</v>
      </c>
      <c r="AW505" s="32" t="s">
        <v>40</v>
      </c>
      <c r="AX505" s="32" t="s">
        <v>41</v>
      </c>
      <c r="BA505" s="32" t="s">
        <v>46</v>
      </c>
      <c r="BB505" s="32" t="s">
        <v>52</v>
      </c>
      <c r="BC505" s="32">
        <v>0</v>
      </c>
      <c r="BD505" s="32">
        <v>0</v>
      </c>
      <c r="BG505" s="32" t="s">
        <v>81</v>
      </c>
      <c r="BH505" s="32" t="s">
        <v>52</v>
      </c>
      <c r="BI505" s="32" t="s">
        <v>91</v>
      </c>
    </row>
    <row r="506" spans="1:61" x14ac:dyDescent="0.35">
      <c r="A506" s="4">
        <f t="shared" si="45"/>
        <v>506</v>
      </c>
      <c r="B506" s="4">
        <f t="shared" si="46"/>
        <v>505</v>
      </c>
      <c r="C506" s="12">
        <v>44065</v>
      </c>
      <c r="D506" t="s">
        <v>142</v>
      </c>
      <c r="E506" s="5" t="s">
        <v>48</v>
      </c>
      <c r="F506" t="s">
        <v>745</v>
      </c>
      <c r="G506" t="s">
        <v>330</v>
      </c>
      <c r="H506" s="21">
        <f>VLOOKUP(G506,lists!Z:AA,2,FALSE)</f>
        <v>10</v>
      </c>
      <c r="I506">
        <v>4</v>
      </c>
      <c r="J506" t="s">
        <v>32</v>
      </c>
      <c r="N506" t="s">
        <v>862</v>
      </c>
      <c r="O506" t="s">
        <v>52</v>
      </c>
      <c r="P506"/>
      <c r="Q506" t="s">
        <v>293</v>
      </c>
      <c r="U506" s="3" t="str">
        <f t="shared" si="43"/>
        <v>Other</v>
      </c>
      <c r="V506" s="3" t="str">
        <f t="shared" si="42"/>
        <v>F</v>
      </c>
      <c r="W506" t="b">
        <f>VLOOKUP(J506,lists!$B$2:$C$3,2,FALSE)</f>
        <v>1</v>
      </c>
      <c r="X506" t="b">
        <f>VLOOKUP(U506,lists!$B:$C,2,FALSE)</f>
        <v>1</v>
      </c>
      <c r="Y506" t="b">
        <f>IF(AND(H506&gt;=FLAT!$L$1,'Raw - F'!H506&lt;=FLAT!$L$2),TRUE,FALSE)</f>
        <v>1</v>
      </c>
      <c r="Z506" t="b">
        <f>VLOOKUP(V506,lists!$B$7:$C$8,2,FALSE)</f>
        <v>1</v>
      </c>
      <c r="AA506" t="b">
        <f>VLOOKUP(IF(K506="","Open",SUBSTITUTE(K506,"/Nov","")),lists!$B$27:$D$29,2,FALSE)</f>
        <v>1</v>
      </c>
      <c r="AB506" t="b">
        <f>VLOOKUP(I506,lists!B:C,2,FALSE)</f>
        <v>1</v>
      </c>
      <c r="AC506" t="b">
        <f>VLOOKUP(E506,lists!$B$23:$D$25,2,FALSE)</f>
        <v>1</v>
      </c>
      <c r="AD506">
        <f t="shared" si="44"/>
        <v>1</v>
      </c>
      <c r="AP506" s="32">
        <v>44005</v>
      </c>
      <c r="AQ506" s="32" t="s">
        <v>212</v>
      </c>
      <c r="AR506" s="32" t="s">
        <v>29</v>
      </c>
      <c r="AS506" s="32" t="s">
        <v>30</v>
      </c>
      <c r="AT506" s="32" t="s">
        <v>39</v>
      </c>
      <c r="AU506" s="32">
        <v>5</v>
      </c>
      <c r="AV506" s="32">
        <v>6</v>
      </c>
      <c r="AW506" s="32" t="s">
        <v>32</v>
      </c>
      <c r="BA506" s="32" t="s">
        <v>43</v>
      </c>
      <c r="BB506" s="32" t="s">
        <v>34</v>
      </c>
      <c r="BC506" s="32">
        <v>46</v>
      </c>
      <c r="BD506" s="32">
        <v>65</v>
      </c>
      <c r="BG506" s="32" t="s">
        <v>43</v>
      </c>
      <c r="BH506" s="32" t="s">
        <v>34</v>
      </c>
      <c r="BI506" s="32" t="s">
        <v>297</v>
      </c>
    </row>
    <row r="507" spans="1:61" x14ac:dyDescent="0.35">
      <c r="A507" s="4">
        <f t="shared" si="45"/>
        <v>507</v>
      </c>
      <c r="B507" s="4">
        <f t="shared" si="46"/>
        <v>506</v>
      </c>
      <c r="C507" s="12">
        <v>44065</v>
      </c>
      <c r="D507" t="s">
        <v>142</v>
      </c>
      <c r="E507" s="5" t="s">
        <v>48</v>
      </c>
      <c r="F507" t="s">
        <v>524</v>
      </c>
      <c r="G507" t="s">
        <v>330</v>
      </c>
      <c r="H507" s="21">
        <f>VLOOKUP(G507,lists!Z:AA,2,FALSE)</f>
        <v>10</v>
      </c>
      <c r="I507">
        <v>3</v>
      </c>
      <c r="J507" t="s">
        <v>32</v>
      </c>
      <c r="N507" t="s">
        <v>863</v>
      </c>
      <c r="O507" t="s">
        <v>34</v>
      </c>
      <c r="P507"/>
      <c r="Q507" t="s">
        <v>304</v>
      </c>
      <c r="U507" s="3" t="str">
        <f t="shared" si="43"/>
        <v>3YO</v>
      </c>
      <c r="V507" s="3" t="str">
        <f t="shared" si="42"/>
        <v>A</v>
      </c>
      <c r="W507" t="b">
        <f>VLOOKUP(J507,lists!$B$2:$C$3,2,FALSE)</f>
        <v>1</v>
      </c>
      <c r="X507" t="b">
        <f>VLOOKUP(U507,lists!$B:$C,2,FALSE)</f>
        <v>1</v>
      </c>
      <c r="Y507" t="b">
        <f>IF(AND(H507&gt;=FLAT!$L$1,'Raw - F'!H507&lt;=FLAT!$L$2),TRUE,FALSE)</f>
        <v>1</v>
      </c>
      <c r="Z507" t="b">
        <f>VLOOKUP(V507,lists!$B$7:$C$8,2,FALSE)</f>
        <v>1</v>
      </c>
      <c r="AA507" t="b">
        <f>VLOOKUP(IF(K507="","Open",SUBSTITUTE(K507,"/Nov","")),lists!$B$27:$D$29,2,FALSE)</f>
        <v>1</v>
      </c>
      <c r="AB507" t="b">
        <f>VLOOKUP(I507,lists!B:C,2,FALSE)</f>
        <v>1</v>
      </c>
      <c r="AC507" t="b">
        <f>VLOOKUP(E507,lists!$B$23:$D$25,2,FALSE)</f>
        <v>1</v>
      </c>
      <c r="AD507">
        <f t="shared" si="44"/>
        <v>1</v>
      </c>
      <c r="AP507" s="32">
        <v>44005</v>
      </c>
      <c r="AQ507" s="32" t="s">
        <v>212</v>
      </c>
      <c r="AR507" s="32" t="s">
        <v>29</v>
      </c>
      <c r="AS507" s="32" t="s">
        <v>30</v>
      </c>
      <c r="AT507" s="32" t="s">
        <v>45</v>
      </c>
      <c r="AU507" s="32">
        <v>10</v>
      </c>
      <c r="AV507" s="32">
        <v>6</v>
      </c>
      <c r="AW507" s="32" t="s">
        <v>32</v>
      </c>
      <c r="BA507" s="32" t="s">
        <v>33</v>
      </c>
      <c r="BB507" s="32" t="s">
        <v>34</v>
      </c>
      <c r="BC507" s="32">
        <v>46</v>
      </c>
      <c r="BD507" s="32">
        <v>63</v>
      </c>
      <c r="BG507" s="32" t="s">
        <v>81</v>
      </c>
      <c r="BH507" s="32" t="s">
        <v>34</v>
      </c>
      <c r="BI507" s="32" t="s">
        <v>306</v>
      </c>
    </row>
    <row r="508" spans="1:61" x14ac:dyDescent="0.35">
      <c r="A508" s="4">
        <f t="shared" si="45"/>
        <v>508</v>
      </c>
      <c r="B508" s="4">
        <f t="shared" si="46"/>
        <v>507</v>
      </c>
      <c r="C508" s="12">
        <v>44065</v>
      </c>
      <c r="D508" t="s">
        <v>142</v>
      </c>
      <c r="E508" s="5" t="s">
        <v>48</v>
      </c>
      <c r="F508" t="s">
        <v>388</v>
      </c>
      <c r="G508" t="s">
        <v>333</v>
      </c>
      <c r="H508" s="21">
        <f>VLOOKUP(G508,lists!Z:AA,2,FALSE)</f>
        <v>7</v>
      </c>
      <c r="I508">
        <v>5</v>
      </c>
      <c r="J508" t="s">
        <v>32</v>
      </c>
      <c r="N508" t="s">
        <v>862</v>
      </c>
      <c r="O508" t="s">
        <v>52</v>
      </c>
      <c r="P508"/>
      <c r="Q508" t="s">
        <v>303</v>
      </c>
      <c r="U508" s="3" t="str">
        <f t="shared" si="43"/>
        <v>Other</v>
      </c>
      <c r="V508" s="3" t="str">
        <f t="shared" si="42"/>
        <v>F</v>
      </c>
      <c r="W508" t="b">
        <f>VLOOKUP(J508,lists!$B$2:$C$3,2,FALSE)</f>
        <v>1</v>
      </c>
      <c r="X508" t="b">
        <f>VLOOKUP(U508,lists!$B:$C,2,FALSE)</f>
        <v>1</v>
      </c>
      <c r="Y508" t="b">
        <f>IF(AND(H508&gt;=FLAT!$L$1,'Raw - F'!H508&lt;=FLAT!$L$2),TRUE,FALSE)</f>
        <v>1</v>
      </c>
      <c r="Z508" t="b">
        <f>VLOOKUP(V508,lists!$B$7:$C$8,2,FALSE)</f>
        <v>1</v>
      </c>
      <c r="AA508" t="b">
        <f>VLOOKUP(IF(K508="","Open",SUBSTITUTE(K508,"/Nov","")),lists!$B$27:$D$29,2,FALSE)</f>
        <v>1</v>
      </c>
      <c r="AB508" t="b">
        <f>VLOOKUP(I508,lists!B:C,2,FALSE)</f>
        <v>1</v>
      </c>
      <c r="AC508" t="b">
        <f>VLOOKUP(E508,lists!$B$23:$D$25,2,FALSE)</f>
        <v>1</v>
      </c>
      <c r="AD508">
        <f t="shared" si="44"/>
        <v>1</v>
      </c>
      <c r="AP508" s="32">
        <v>44005</v>
      </c>
      <c r="AQ508" s="32" t="s">
        <v>212</v>
      </c>
      <c r="AR508" s="32" t="s">
        <v>29</v>
      </c>
      <c r="AS508" s="32" t="s">
        <v>30</v>
      </c>
      <c r="AT508" s="32" t="s">
        <v>31</v>
      </c>
      <c r="AU508" s="32">
        <v>12</v>
      </c>
      <c r="AV508" s="32">
        <v>6</v>
      </c>
      <c r="AW508" s="32" t="s">
        <v>32</v>
      </c>
      <c r="BA508" s="32" t="s">
        <v>33</v>
      </c>
      <c r="BB508" s="32" t="s">
        <v>34</v>
      </c>
      <c r="BC508" s="32">
        <v>46</v>
      </c>
      <c r="BD508" s="32">
        <v>65</v>
      </c>
      <c r="BG508" s="32" t="s">
        <v>81</v>
      </c>
      <c r="BH508" s="32" t="s">
        <v>34</v>
      </c>
      <c r="BI508" s="32" t="s">
        <v>297</v>
      </c>
    </row>
    <row r="509" spans="1:61" x14ac:dyDescent="0.35">
      <c r="A509" s="4">
        <f t="shared" si="45"/>
        <v>509</v>
      </c>
      <c r="B509" s="4">
        <f t="shared" si="46"/>
        <v>508</v>
      </c>
      <c r="C509" s="12">
        <v>44065</v>
      </c>
      <c r="D509" t="s">
        <v>142</v>
      </c>
      <c r="E509" s="5" t="s">
        <v>48</v>
      </c>
      <c r="F509" t="s">
        <v>524</v>
      </c>
      <c r="G509" t="s">
        <v>334</v>
      </c>
      <c r="H509" s="21">
        <f>VLOOKUP(G509,lists!Z:AA,2,FALSE)</f>
        <v>14</v>
      </c>
      <c r="I509">
        <v>3</v>
      </c>
      <c r="J509" t="s">
        <v>32</v>
      </c>
      <c r="N509" t="s">
        <v>862</v>
      </c>
      <c r="O509" t="s">
        <v>34</v>
      </c>
      <c r="P509"/>
      <c r="Q509" t="s">
        <v>304</v>
      </c>
      <c r="U509" s="3" t="str">
        <f t="shared" si="43"/>
        <v>Other</v>
      </c>
      <c r="V509" s="3" t="str">
        <f t="shared" si="42"/>
        <v>A</v>
      </c>
      <c r="W509" t="b">
        <f>VLOOKUP(J509,lists!$B$2:$C$3,2,FALSE)</f>
        <v>1</v>
      </c>
      <c r="X509" t="b">
        <f>VLOOKUP(U509,lists!$B:$C,2,FALSE)</f>
        <v>1</v>
      </c>
      <c r="Y509" t="b">
        <f>IF(AND(H509&gt;=FLAT!$L$1,'Raw - F'!H509&lt;=FLAT!$L$2),TRUE,FALSE)</f>
        <v>1</v>
      </c>
      <c r="Z509" t="b">
        <f>VLOOKUP(V509,lists!$B$7:$C$8,2,FALSE)</f>
        <v>1</v>
      </c>
      <c r="AA509" t="b">
        <f>VLOOKUP(IF(K509="","Open",SUBSTITUTE(K509,"/Nov","")),lists!$B$27:$D$29,2,FALSE)</f>
        <v>1</v>
      </c>
      <c r="AB509" t="b">
        <f>VLOOKUP(I509,lists!B:C,2,FALSE)</f>
        <v>1</v>
      </c>
      <c r="AC509" t="b">
        <f>VLOOKUP(E509,lists!$B$23:$D$25,2,FALSE)</f>
        <v>1</v>
      </c>
      <c r="AD509">
        <f t="shared" si="44"/>
        <v>1</v>
      </c>
      <c r="AP509" s="32">
        <v>44005</v>
      </c>
      <c r="AQ509" s="32" t="s">
        <v>105</v>
      </c>
      <c r="AR509" s="32" t="s">
        <v>48</v>
      </c>
      <c r="AS509" s="32" t="s">
        <v>30</v>
      </c>
      <c r="AT509" s="32" t="s">
        <v>36</v>
      </c>
      <c r="AU509" s="32">
        <v>8</v>
      </c>
      <c r="AV509" s="32">
        <v>4</v>
      </c>
      <c r="AW509" s="32" t="s">
        <v>32</v>
      </c>
      <c r="BA509" s="32" t="s">
        <v>33</v>
      </c>
      <c r="BB509" s="32" t="s">
        <v>34</v>
      </c>
      <c r="BC509" s="32">
        <v>58</v>
      </c>
      <c r="BD509" s="32">
        <v>77</v>
      </c>
      <c r="BG509" s="32" t="s">
        <v>81</v>
      </c>
      <c r="BH509" s="32" t="s">
        <v>34</v>
      </c>
      <c r="BI509" s="32" t="s">
        <v>310</v>
      </c>
    </row>
    <row r="510" spans="1:61" x14ac:dyDescent="0.35">
      <c r="A510" s="4">
        <f t="shared" si="45"/>
        <v>510</v>
      </c>
      <c r="B510" s="4">
        <f t="shared" si="46"/>
        <v>509</v>
      </c>
      <c r="C510" s="12">
        <v>44067</v>
      </c>
      <c r="D510" t="s">
        <v>158</v>
      </c>
      <c r="E510" s="5" t="s">
        <v>29</v>
      </c>
      <c r="F510" t="s">
        <v>351</v>
      </c>
      <c r="G510" t="s">
        <v>329</v>
      </c>
      <c r="H510" s="21">
        <f>VLOOKUP(G510,lists!Z:AA,2,FALSE)</f>
        <v>8</v>
      </c>
      <c r="I510">
        <v>4</v>
      </c>
      <c r="J510" t="s">
        <v>32</v>
      </c>
      <c r="N510" t="s">
        <v>862</v>
      </c>
      <c r="O510" t="s">
        <v>34</v>
      </c>
      <c r="P510"/>
      <c r="Q510" t="s">
        <v>308</v>
      </c>
      <c r="U510" s="3" t="str">
        <f t="shared" si="43"/>
        <v>Other</v>
      </c>
      <c r="V510" s="3" t="str">
        <f t="shared" si="42"/>
        <v>A</v>
      </c>
      <c r="W510" t="b">
        <f>VLOOKUP(J510,lists!$B$2:$C$3,2,FALSE)</f>
        <v>1</v>
      </c>
      <c r="X510" t="b">
        <f>VLOOKUP(U510,lists!$B:$C,2,FALSE)</f>
        <v>1</v>
      </c>
      <c r="Y510" t="b">
        <f>IF(AND(H510&gt;=FLAT!$L$1,'Raw - F'!H510&lt;=FLAT!$L$2),TRUE,FALSE)</f>
        <v>1</v>
      </c>
      <c r="Z510" t="b">
        <f>VLOOKUP(V510,lists!$B$7:$C$8,2,FALSE)</f>
        <v>1</v>
      </c>
      <c r="AA510" t="b">
        <f>VLOOKUP(IF(K510="","Open",SUBSTITUTE(K510,"/Nov","")),lists!$B$27:$D$29,2,FALSE)</f>
        <v>1</v>
      </c>
      <c r="AB510" t="b">
        <f>VLOOKUP(I510,lists!B:C,2,FALSE)</f>
        <v>1</v>
      </c>
      <c r="AC510" t="b">
        <f>VLOOKUP(E510,lists!$B$23:$D$25,2,FALSE)</f>
        <v>1</v>
      </c>
      <c r="AD510">
        <f t="shared" si="44"/>
        <v>1</v>
      </c>
      <c r="AP510" s="32">
        <v>44005</v>
      </c>
      <c r="AQ510" s="32" t="s">
        <v>105</v>
      </c>
      <c r="AR510" s="32" t="s">
        <v>48</v>
      </c>
      <c r="AS510" s="32" t="s">
        <v>30</v>
      </c>
      <c r="AT510" s="32" t="s">
        <v>224</v>
      </c>
      <c r="AU510" s="32">
        <v>11</v>
      </c>
      <c r="AV510" s="32">
        <v>4</v>
      </c>
      <c r="AW510" s="32" t="s">
        <v>32</v>
      </c>
      <c r="BA510" s="32" t="s">
        <v>33</v>
      </c>
      <c r="BB510" s="32" t="s">
        <v>34</v>
      </c>
      <c r="BC510" s="32">
        <v>49</v>
      </c>
      <c r="BD510" s="32">
        <v>68</v>
      </c>
      <c r="BG510" s="32" t="s">
        <v>81</v>
      </c>
      <c r="BH510" s="32" t="s">
        <v>34</v>
      </c>
      <c r="BI510" s="32" t="s">
        <v>295</v>
      </c>
    </row>
    <row r="511" spans="1:61" x14ac:dyDescent="0.35">
      <c r="A511" s="4">
        <f t="shared" si="45"/>
        <v>511</v>
      </c>
      <c r="B511" s="4">
        <f t="shared" si="46"/>
        <v>510</v>
      </c>
      <c r="C511" s="12">
        <v>44067</v>
      </c>
      <c r="D511" t="s">
        <v>158</v>
      </c>
      <c r="E511" s="5" t="s">
        <v>29</v>
      </c>
      <c r="F511" t="s">
        <v>383</v>
      </c>
      <c r="G511" t="s">
        <v>333</v>
      </c>
      <c r="H511" s="21">
        <f>VLOOKUP(G511,lists!Z:AA,2,FALSE)</f>
        <v>7</v>
      </c>
      <c r="I511">
        <v>6</v>
      </c>
      <c r="J511" t="s">
        <v>32</v>
      </c>
      <c r="N511" t="s">
        <v>862</v>
      </c>
      <c r="O511" t="s">
        <v>34</v>
      </c>
      <c r="P511"/>
      <c r="Q511" t="s">
        <v>321</v>
      </c>
      <c r="U511" s="3" t="str">
        <f t="shared" si="43"/>
        <v>Other</v>
      </c>
      <c r="V511" s="3" t="str">
        <f t="shared" si="42"/>
        <v>A</v>
      </c>
      <c r="W511" t="b">
        <f>VLOOKUP(J511,lists!$B$2:$C$3,2,FALSE)</f>
        <v>1</v>
      </c>
      <c r="X511" t="b">
        <f>VLOOKUP(U511,lists!$B:$C,2,FALSE)</f>
        <v>1</v>
      </c>
      <c r="Y511" t="b">
        <f>IF(AND(H511&gt;=FLAT!$L$1,'Raw - F'!H511&lt;=FLAT!$L$2),TRUE,FALSE)</f>
        <v>1</v>
      </c>
      <c r="Z511" t="b">
        <f>VLOOKUP(V511,lists!$B$7:$C$8,2,FALSE)</f>
        <v>1</v>
      </c>
      <c r="AA511" t="b">
        <f>VLOOKUP(IF(K511="","Open",SUBSTITUTE(K511,"/Nov","")),lists!$B$27:$D$29,2,FALSE)</f>
        <v>1</v>
      </c>
      <c r="AB511" t="b">
        <f>VLOOKUP(I511,lists!B:C,2,FALSE)</f>
        <v>1</v>
      </c>
      <c r="AC511" t="b">
        <f>VLOOKUP(E511,lists!$B$23:$D$25,2,FALSE)</f>
        <v>1</v>
      </c>
      <c r="AD511">
        <f t="shared" si="44"/>
        <v>1</v>
      </c>
      <c r="AP511" s="32">
        <v>44005</v>
      </c>
      <c r="AQ511" s="32" t="s">
        <v>105</v>
      </c>
      <c r="AR511" s="32" t="s">
        <v>48</v>
      </c>
      <c r="AS511" s="32" t="s">
        <v>225</v>
      </c>
      <c r="AT511" s="32" t="s">
        <v>37</v>
      </c>
      <c r="AU511" s="32">
        <v>6</v>
      </c>
      <c r="AV511" s="32">
        <v>5</v>
      </c>
      <c r="AW511" s="32" t="s">
        <v>40</v>
      </c>
      <c r="AX511" s="32" t="s">
        <v>50</v>
      </c>
      <c r="BA511" s="32" t="s">
        <v>42</v>
      </c>
      <c r="BB511" s="32" t="s">
        <v>34</v>
      </c>
      <c r="BC511" s="32">
        <v>0</v>
      </c>
      <c r="BD511" s="32">
        <v>0</v>
      </c>
      <c r="BG511" s="32" t="s">
        <v>42</v>
      </c>
      <c r="BH511" s="32" t="s">
        <v>34</v>
      </c>
      <c r="BI511" s="32" t="s">
        <v>91</v>
      </c>
    </row>
    <row r="512" spans="1:61" x14ac:dyDescent="0.35">
      <c r="A512" s="4">
        <f t="shared" si="45"/>
        <v>512</v>
      </c>
      <c r="B512" s="4">
        <f t="shared" si="46"/>
        <v>511</v>
      </c>
      <c r="C512" s="12">
        <v>44067</v>
      </c>
      <c r="D512" t="s">
        <v>158</v>
      </c>
      <c r="E512" s="5" t="s">
        <v>29</v>
      </c>
      <c r="F512" t="s">
        <v>351</v>
      </c>
      <c r="G512" t="s">
        <v>329</v>
      </c>
      <c r="H512" s="21">
        <f>VLOOKUP(G512,lists!Z:AA,2,FALSE)</f>
        <v>8</v>
      </c>
      <c r="I512">
        <v>6</v>
      </c>
      <c r="J512" t="s">
        <v>32</v>
      </c>
      <c r="M512" t="s">
        <v>377</v>
      </c>
      <c r="N512" t="s">
        <v>862</v>
      </c>
      <c r="O512" t="s">
        <v>34</v>
      </c>
      <c r="P512"/>
      <c r="Q512" t="s">
        <v>870</v>
      </c>
      <c r="U512" s="3" t="str">
        <f t="shared" si="43"/>
        <v>Other</v>
      </c>
      <c r="V512" s="3" t="str">
        <f t="shared" si="42"/>
        <v>A</v>
      </c>
      <c r="W512" t="b">
        <f>VLOOKUP(J512,lists!$B$2:$C$3,2,FALSE)</f>
        <v>1</v>
      </c>
      <c r="X512" t="b">
        <f>VLOOKUP(U512,lists!$B:$C,2,FALSE)</f>
        <v>1</v>
      </c>
      <c r="Y512" t="b">
        <f>IF(AND(H512&gt;=FLAT!$L$1,'Raw - F'!H512&lt;=FLAT!$L$2),TRUE,FALSE)</f>
        <v>1</v>
      </c>
      <c r="Z512" t="b">
        <f>VLOOKUP(V512,lists!$B$7:$C$8,2,FALSE)</f>
        <v>1</v>
      </c>
      <c r="AA512" t="b">
        <f>VLOOKUP(IF(K512="","Open",SUBSTITUTE(K512,"/Nov","")),lists!$B$27:$D$29,2,FALSE)</f>
        <v>1</v>
      </c>
      <c r="AB512" t="b">
        <f>VLOOKUP(I512,lists!B:C,2,FALSE)</f>
        <v>1</v>
      </c>
      <c r="AC512" t="b">
        <f>VLOOKUP(E512,lists!$B$23:$D$25,2,FALSE)</f>
        <v>1</v>
      </c>
      <c r="AD512">
        <f t="shared" si="44"/>
        <v>1</v>
      </c>
      <c r="AP512" s="32">
        <v>44005</v>
      </c>
      <c r="AQ512" s="32" t="s">
        <v>105</v>
      </c>
      <c r="AR512" s="32" t="s">
        <v>48</v>
      </c>
      <c r="AS512" s="32" t="s">
        <v>225</v>
      </c>
      <c r="AT512" s="32" t="s">
        <v>37</v>
      </c>
      <c r="AU512" s="32">
        <v>6</v>
      </c>
      <c r="AV512" s="32">
        <v>5</v>
      </c>
      <c r="AW512" s="32" t="s">
        <v>40</v>
      </c>
      <c r="AX512" s="32" t="s">
        <v>50</v>
      </c>
      <c r="BA512" s="32" t="s">
        <v>42</v>
      </c>
      <c r="BB512" s="32" t="s">
        <v>52</v>
      </c>
      <c r="BC512" s="32">
        <v>0</v>
      </c>
      <c r="BD512" s="32">
        <v>0</v>
      </c>
      <c r="BG512" s="32" t="s">
        <v>42</v>
      </c>
      <c r="BH512" s="32" t="s">
        <v>52</v>
      </c>
      <c r="BI512" s="32" t="s">
        <v>91</v>
      </c>
    </row>
    <row r="513" spans="1:61" x14ac:dyDescent="0.35">
      <c r="A513" s="4">
        <f t="shared" si="45"/>
        <v>513</v>
      </c>
      <c r="B513" s="4">
        <f t="shared" si="46"/>
        <v>512</v>
      </c>
      <c r="C513" s="12">
        <v>44067</v>
      </c>
      <c r="D513" t="s">
        <v>158</v>
      </c>
      <c r="E513" s="5" t="s">
        <v>29</v>
      </c>
      <c r="F513" t="s">
        <v>385</v>
      </c>
      <c r="G513" t="s">
        <v>330</v>
      </c>
      <c r="H513" s="21">
        <f>VLOOKUP(G513,lists!Z:AA,2,FALSE)</f>
        <v>10</v>
      </c>
      <c r="I513">
        <v>5</v>
      </c>
      <c r="J513" t="s">
        <v>32</v>
      </c>
      <c r="N513" t="s">
        <v>862</v>
      </c>
      <c r="O513" t="s">
        <v>34</v>
      </c>
      <c r="P513"/>
      <c r="Q513" t="s">
        <v>303</v>
      </c>
      <c r="U513" s="3" t="str">
        <f t="shared" si="43"/>
        <v>Other</v>
      </c>
      <c r="V513" s="3" t="str">
        <f t="shared" ref="V513:V576" si="47">IF(O513="F",O513,"A")</f>
        <v>A</v>
      </c>
      <c r="W513" t="b">
        <f>VLOOKUP(J513,lists!$B$2:$C$3,2,FALSE)</f>
        <v>1</v>
      </c>
      <c r="X513" t="b">
        <f>VLOOKUP(U513,lists!$B:$C,2,FALSE)</f>
        <v>1</v>
      </c>
      <c r="Y513" t="b">
        <f>IF(AND(H513&gt;=FLAT!$L$1,'Raw - F'!H513&lt;=FLAT!$L$2),TRUE,FALSE)</f>
        <v>1</v>
      </c>
      <c r="Z513" t="b">
        <f>VLOOKUP(V513,lists!$B$7:$C$8,2,FALSE)</f>
        <v>1</v>
      </c>
      <c r="AA513" t="b">
        <f>VLOOKUP(IF(K513="","Open",SUBSTITUTE(K513,"/Nov","")),lists!$B$27:$D$29,2,FALSE)</f>
        <v>1</v>
      </c>
      <c r="AB513" t="b">
        <f>VLOOKUP(I513,lists!B:C,2,FALSE)</f>
        <v>1</v>
      </c>
      <c r="AC513" t="b">
        <f>VLOOKUP(E513,lists!$B$23:$D$25,2,FALSE)</f>
        <v>1</v>
      </c>
      <c r="AD513">
        <f t="shared" si="44"/>
        <v>1</v>
      </c>
      <c r="AP513" s="32">
        <v>44005</v>
      </c>
      <c r="AQ513" s="32" t="s">
        <v>105</v>
      </c>
      <c r="AR513" s="32" t="s">
        <v>48</v>
      </c>
      <c r="AS513" s="32" t="s">
        <v>30</v>
      </c>
      <c r="AT513" s="32" t="s">
        <v>37</v>
      </c>
      <c r="AU513" s="32">
        <v>6</v>
      </c>
      <c r="AV513" s="32">
        <v>5</v>
      </c>
      <c r="AW513" s="32" t="s">
        <v>32</v>
      </c>
      <c r="BA513" s="32" t="s">
        <v>33</v>
      </c>
      <c r="BB513" s="32" t="s">
        <v>34</v>
      </c>
      <c r="BC513" s="32">
        <v>49</v>
      </c>
      <c r="BD513" s="32">
        <v>68</v>
      </c>
      <c r="BG513" s="32" t="s">
        <v>81</v>
      </c>
      <c r="BH513" s="32" t="s">
        <v>34</v>
      </c>
      <c r="BI513" s="32" t="s">
        <v>295</v>
      </c>
    </row>
    <row r="514" spans="1:61" x14ac:dyDescent="0.35">
      <c r="A514" s="4">
        <f t="shared" si="45"/>
        <v>514</v>
      </c>
      <c r="B514" s="4">
        <f t="shared" si="46"/>
        <v>513</v>
      </c>
      <c r="C514" s="12">
        <v>44067</v>
      </c>
      <c r="D514" t="s">
        <v>158</v>
      </c>
      <c r="E514" s="5" t="s">
        <v>29</v>
      </c>
      <c r="F514" t="s">
        <v>386</v>
      </c>
      <c r="G514" t="s">
        <v>330</v>
      </c>
      <c r="H514" s="21">
        <f>VLOOKUP(G514,lists!Z:AA,2,FALSE)</f>
        <v>10</v>
      </c>
      <c r="I514">
        <v>6</v>
      </c>
      <c r="J514" t="s">
        <v>40</v>
      </c>
      <c r="N514" t="s">
        <v>862</v>
      </c>
      <c r="O514" t="s">
        <v>34</v>
      </c>
      <c r="P514"/>
      <c r="Q514" t="s">
        <v>871</v>
      </c>
      <c r="U514" s="3" t="str">
        <f t="shared" si="43"/>
        <v>Other</v>
      </c>
      <c r="V514" s="3" t="str">
        <f t="shared" si="47"/>
        <v>A</v>
      </c>
      <c r="W514" t="b">
        <f>VLOOKUP(J514,lists!$B$2:$C$3,2,FALSE)</f>
        <v>1</v>
      </c>
      <c r="X514" t="b">
        <f>VLOOKUP(U514,lists!$B:$C,2,FALSE)</f>
        <v>1</v>
      </c>
      <c r="Y514" t="b">
        <f>IF(AND(H514&gt;=FLAT!$L$1,'Raw - F'!H514&lt;=FLAT!$L$2),TRUE,FALSE)</f>
        <v>1</v>
      </c>
      <c r="Z514" t="b">
        <f>VLOOKUP(V514,lists!$B$7:$C$8,2,FALSE)</f>
        <v>1</v>
      </c>
      <c r="AA514" t="b">
        <f>VLOOKUP(IF(K514="","Open",SUBSTITUTE(K514,"/Nov","")),lists!$B$27:$D$29,2,FALSE)</f>
        <v>1</v>
      </c>
      <c r="AB514" t="b">
        <f>VLOOKUP(I514,lists!B:C,2,FALSE)</f>
        <v>1</v>
      </c>
      <c r="AC514" t="b">
        <f>VLOOKUP(E514,lists!$B$23:$D$25,2,FALSE)</f>
        <v>1</v>
      </c>
      <c r="AD514">
        <f t="shared" si="44"/>
        <v>1</v>
      </c>
      <c r="AP514" s="32">
        <v>44005</v>
      </c>
      <c r="AQ514" s="32" t="s">
        <v>105</v>
      </c>
      <c r="AR514" s="32" t="s">
        <v>48</v>
      </c>
      <c r="AS514" s="32" t="s">
        <v>44</v>
      </c>
      <c r="AT514" s="32" t="s">
        <v>36</v>
      </c>
      <c r="AU514" s="32">
        <v>8</v>
      </c>
      <c r="AV514" s="32">
        <v>5</v>
      </c>
      <c r="AW514" s="32" t="s">
        <v>40</v>
      </c>
      <c r="AX514" s="32" t="s">
        <v>41</v>
      </c>
      <c r="BA514" s="32" t="s">
        <v>46</v>
      </c>
      <c r="BB514" s="32" t="s">
        <v>52</v>
      </c>
      <c r="BC514" s="32">
        <v>0</v>
      </c>
      <c r="BD514" s="32">
        <v>0</v>
      </c>
      <c r="BG514" s="32" t="s">
        <v>81</v>
      </c>
      <c r="BH514" s="32" t="s">
        <v>52</v>
      </c>
      <c r="BI514" s="32" t="s">
        <v>91</v>
      </c>
    </row>
    <row r="515" spans="1:61" x14ac:dyDescent="0.35">
      <c r="A515" s="4">
        <f t="shared" si="45"/>
        <v>515</v>
      </c>
      <c r="B515" s="4">
        <f t="shared" si="46"/>
        <v>514</v>
      </c>
      <c r="C515" s="12">
        <v>44067</v>
      </c>
      <c r="D515" t="s">
        <v>158</v>
      </c>
      <c r="E515" s="5" t="s">
        <v>29</v>
      </c>
      <c r="F515" t="s">
        <v>387</v>
      </c>
      <c r="G515" t="s">
        <v>328</v>
      </c>
      <c r="H515" s="21">
        <f>VLOOKUP(G515,lists!Z:AA,2,FALSE)</f>
        <v>6</v>
      </c>
      <c r="I515">
        <v>5</v>
      </c>
      <c r="J515" t="s">
        <v>40</v>
      </c>
      <c r="K515" t="s">
        <v>50</v>
      </c>
      <c r="N515" t="s">
        <v>862</v>
      </c>
      <c r="O515" t="s">
        <v>34</v>
      </c>
      <c r="P515"/>
      <c r="Q515">
        <v>0</v>
      </c>
      <c r="U515" s="3" t="str">
        <f t="shared" ref="U515:U578" si="48">IF(OR(N515="2yO",N515="3yO"),N515,"Other")</f>
        <v>Other</v>
      </c>
      <c r="V515" s="3" t="str">
        <f t="shared" si="47"/>
        <v>A</v>
      </c>
      <c r="W515" t="b">
        <f>VLOOKUP(J515,lists!$B$2:$C$3,2,FALSE)</f>
        <v>1</v>
      </c>
      <c r="X515" t="b">
        <f>VLOOKUP(U515,lists!$B:$C,2,FALSE)</f>
        <v>1</v>
      </c>
      <c r="Y515" t="b">
        <f>IF(AND(H515&gt;=FLAT!$L$1,'Raw - F'!H515&lt;=FLAT!$L$2),TRUE,FALSE)</f>
        <v>1</v>
      </c>
      <c r="Z515" t="b">
        <f>VLOOKUP(V515,lists!$B$7:$C$8,2,FALSE)</f>
        <v>1</v>
      </c>
      <c r="AA515" t="b">
        <f>VLOOKUP(IF(K515="","Open",SUBSTITUTE(K515,"/Nov","")),lists!$B$27:$D$29,2,FALSE)</f>
        <v>1</v>
      </c>
      <c r="AB515" t="b">
        <f>VLOOKUP(I515,lists!B:C,2,FALSE)</f>
        <v>1</v>
      </c>
      <c r="AC515" t="b">
        <f>VLOOKUP(E515,lists!$B$23:$D$25,2,FALSE)</f>
        <v>1</v>
      </c>
      <c r="AD515">
        <f t="shared" si="44"/>
        <v>1</v>
      </c>
      <c r="AP515" s="32">
        <v>44005</v>
      </c>
      <c r="AQ515" s="32" t="s">
        <v>105</v>
      </c>
      <c r="AR515" s="32" t="s">
        <v>48</v>
      </c>
      <c r="AS515" s="32" t="s">
        <v>30</v>
      </c>
      <c r="AT515" s="32" t="s">
        <v>31</v>
      </c>
      <c r="AU515" s="32">
        <v>12</v>
      </c>
      <c r="AV515" s="32">
        <v>6</v>
      </c>
      <c r="AW515" s="32" t="s">
        <v>32</v>
      </c>
      <c r="BA515" s="32" t="s">
        <v>33</v>
      </c>
      <c r="BB515" s="32" t="s">
        <v>34</v>
      </c>
      <c r="BC515" s="32">
        <v>46</v>
      </c>
      <c r="BD515" s="32">
        <v>60</v>
      </c>
      <c r="BG515" s="32" t="s">
        <v>81</v>
      </c>
      <c r="BH515" s="32" t="s">
        <v>34</v>
      </c>
      <c r="BI515" s="32" t="s">
        <v>299</v>
      </c>
    </row>
    <row r="516" spans="1:61" x14ac:dyDescent="0.35">
      <c r="A516" s="4">
        <f t="shared" si="45"/>
        <v>516</v>
      </c>
      <c r="B516" s="4">
        <f t="shared" si="46"/>
        <v>515</v>
      </c>
      <c r="C516" s="12">
        <v>44067</v>
      </c>
      <c r="D516" t="s">
        <v>158</v>
      </c>
      <c r="E516" s="5" t="s">
        <v>29</v>
      </c>
      <c r="F516" t="s">
        <v>388</v>
      </c>
      <c r="G516" t="s">
        <v>328</v>
      </c>
      <c r="H516" s="21">
        <f>VLOOKUP(G516,lists!Z:AA,2,FALSE)</f>
        <v>6</v>
      </c>
      <c r="I516">
        <v>5</v>
      </c>
      <c r="J516" t="s">
        <v>32</v>
      </c>
      <c r="N516" t="s">
        <v>862</v>
      </c>
      <c r="O516" t="s">
        <v>34</v>
      </c>
      <c r="P516"/>
      <c r="Q516" t="s">
        <v>296</v>
      </c>
      <c r="U516" s="3" t="str">
        <f t="shared" si="48"/>
        <v>Other</v>
      </c>
      <c r="V516" s="3" t="str">
        <f t="shared" si="47"/>
        <v>A</v>
      </c>
      <c r="W516" t="b">
        <f>VLOOKUP(J516,lists!$B$2:$C$3,2,FALSE)</f>
        <v>1</v>
      </c>
      <c r="X516" t="b">
        <f>VLOOKUP(U516,lists!$B:$C,2,FALSE)</f>
        <v>1</v>
      </c>
      <c r="Y516" t="b">
        <f>IF(AND(H516&gt;=FLAT!$L$1,'Raw - F'!H516&lt;=FLAT!$L$2),TRUE,FALSE)</f>
        <v>1</v>
      </c>
      <c r="Z516" t="b">
        <f>VLOOKUP(V516,lists!$B$7:$C$8,2,FALSE)</f>
        <v>1</v>
      </c>
      <c r="AA516" t="b">
        <f>VLOOKUP(IF(K516="","Open",SUBSTITUTE(K516,"/Nov","")),lists!$B$27:$D$29,2,FALSE)</f>
        <v>1</v>
      </c>
      <c r="AB516" t="b">
        <f>VLOOKUP(I516,lists!B:C,2,FALSE)</f>
        <v>1</v>
      </c>
      <c r="AC516" t="b">
        <f>VLOOKUP(E516,lists!$B$23:$D$25,2,FALSE)</f>
        <v>1</v>
      </c>
      <c r="AD516">
        <f t="shared" si="44"/>
        <v>1</v>
      </c>
      <c r="AP516" s="32">
        <v>44005</v>
      </c>
      <c r="AQ516" s="32" t="s">
        <v>105</v>
      </c>
      <c r="AR516" s="32" t="s">
        <v>48</v>
      </c>
      <c r="AS516" s="32" t="s">
        <v>30</v>
      </c>
      <c r="AT516" s="32" t="s">
        <v>31</v>
      </c>
      <c r="AU516" s="32">
        <v>12</v>
      </c>
      <c r="AV516" s="32">
        <v>6</v>
      </c>
      <c r="AW516" s="32" t="s">
        <v>32</v>
      </c>
      <c r="BA516" s="32" t="s">
        <v>43</v>
      </c>
      <c r="BB516" s="32" t="s">
        <v>34</v>
      </c>
      <c r="BC516" s="32">
        <v>46</v>
      </c>
      <c r="BD516" s="32">
        <v>65</v>
      </c>
      <c r="BG516" s="32" t="s">
        <v>43</v>
      </c>
      <c r="BH516" s="32" t="s">
        <v>34</v>
      </c>
      <c r="BI516" s="32" t="s">
        <v>297</v>
      </c>
    </row>
    <row r="517" spans="1:61" x14ac:dyDescent="0.35">
      <c r="A517" s="4">
        <f t="shared" si="45"/>
        <v>517</v>
      </c>
      <c r="B517" s="4">
        <f t="shared" si="46"/>
        <v>516</v>
      </c>
      <c r="C517" s="12">
        <v>44067</v>
      </c>
      <c r="D517" t="s">
        <v>158</v>
      </c>
      <c r="E517" s="5" t="s">
        <v>29</v>
      </c>
      <c r="F517" t="s">
        <v>403</v>
      </c>
      <c r="G517" t="s">
        <v>327</v>
      </c>
      <c r="H517" s="21">
        <f>VLOOKUP(G517,lists!Z:AA,2,FALSE)</f>
        <v>5</v>
      </c>
      <c r="I517">
        <v>6</v>
      </c>
      <c r="J517" t="s">
        <v>32</v>
      </c>
      <c r="N517" t="s">
        <v>861</v>
      </c>
      <c r="O517" t="s">
        <v>34</v>
      </c>
      <c r="P517"/>
      <c r="Q517" t="s">
        <v>297</v>
      </c>
      <c r="U517" s="3" t="str">
        <f t="shared" si="48"/>
        <v>2YO</v>
      </c>
      <c r="V517" s="3" t="str">
        <f t="shared" si="47"/>
        <v>A</v>
      </c>
      <c r="W517" t="b">
        <f>VLOOKUP(J517,lists!$B$2:$C$3,2,FALSE)</f>
        <v>1</v>
      </c>
      <c r="X517" t="b">
        <f>VLOOKUP(U517,lists!$B:$C,2,FALSE)</f>
        <v>1</v>
      </c>
      <c r="Y517" t="b">
        <f>IF(AND(H517&gt;=FLAT!$L$1,'Raw - F'!H517&lt;=FLAT!$L$2),TRUE,FALSE)</f>
        <v>1</v>
      </c>
      <c r="Z517" t="b">
        <f>VLOOKUP(V517,lists!$B$7:$C$8,2,FALSE)</f>
        <v>1</v>
      </c>
      <c r="AA517" t="b">
        <f>VLOOKUP(IF(K517="","Open",SUBSTITUTE(K517,"/Nov","")),lists!$B$27:$D$29,2,FALSE)</f>
        <v>1</v>
      </c>
      <c r="AB517" t="b">
        <f>VLOOKUP(I517,lists!B:C,2,FALSE)</f>
        <v>1</v>
      </c>
      <c r="AC517" t="b">
        <f>VLOOKUP(E517,lists!$B$23:$D$25,2,FALSE)</f>
        <v>1</v>
      </c>
      <c r="AD517">
        <f t="shared" si="44"/>
        <v>1</v>
      </c>
      <c r="AP517" s="32">
        <v>44005</v>
      </c>
      <c r="AQ517" s="32" t="s">
        <v>291</v>
      </c>
      <c r="AR517" s="32" t="s">
        <v>54</v>
      </c>
      <c r="AS517" s="32" t="s">
        <v>30</v>
      </c>
      <c r="AT517" s="32" t="s">
        <v>51</v>
      </c>
      <c r="AU517" s="32">
        <v>7</v>
      </c>
      <c r="AV517" s="32">
        <v>4</v>
      </c>
      <c r="AW517" s="32" t="s">
        <v>32</v>
      </c>
      <c r="BA517" s="32" t="s">
        <v>33</v>
      </c>
      <c r="BB517" s="32" t="s">
        <v>34</v>
      </c>
      <c r="BC517" s="32">
        <v>59</v>
      </c>
      <c r="BD517" s="32">
        <v>78</v>
      </c>
      <c r="BG517" s="32" t="s">
        <v>81</v>
      </c>
      <c r="BH517" s="32" t="s">
        <v>34</v>
      </c>
      <c r="BI517" s="32" t="s">
        <v>294</v>
      </c>
    </row>
    <row r="518" spans="1:61" x14ac:dyDescent="0.35">
      <c r="A518" s="4">
        <f t="shared" si="45"/>
        <v>518</v>
      </c>
      <c r="B518" s="4">
        <f t="shared" si="46"/>
        <v>517</v>
      </c>
      <c r="C518" s="12">
        <v>44067</v>
      </c>
      <c r="D518" t="s">
        <v>184</v>
      </c>
      <c r="E518" s="5" t="s">
        <v>48</v>
      </c>
      <c r="F518" t="s">
        <v>382</v>
      </c>
      <c r="G518" t="s">
        <v>329</v>
      </c>
      <c r="H518" s="21">
        <f>VLOOKUP(G518,lists!Z:AA,2,FALSE)</f>
        <v>8</v>
      </c>
      <c r="I518">
        <v>5</v>
      </c>
      <c r="J518" t="s">
        <v>32</v>
      </c>
      <c r="N518" t="s">
        <v>862</v>
      </c>
      <c r="O518" t="s">
        <v>34</v>
      </c>
      <c r="P518"/>
      <c r="Q518" t="s">
        <v>296</v>
      </c>
      <c r="U518" s="3" t="str">
        <f t="shared" si="48"/>
        <v>Other</v>
      </c>
      <c r="V518" s="3" t="str">
        <f t="shared" si="47"/>
        <v>A</v>
      </c>
      <c r="W518" t="b">
        <f>VLOOKUP(J518,lists!$B$2:$C$3,2,FALSE)</f>
        <v>1</v>
      </c>
      <c r="X518" t="b">
        <f>VLOOKUP(U518,lists!$B:$C,2,FALSE)</f>
        <v>1</v>
      </c>
      <c r="Y518" t="b">
        <f>IF(AND(H518&gt;=FLAT!$L$1,'Raw - F'!H518&lt;=FLAT!$L$2),TRUE,FALSE)</f>
        <v>1</v>
      </c>
      <c r="Z518" t="b">
        <f>VLOOKUP(V518,lists!$B$7:$C$8,2,FALSE)</f>
        <v>1</v>
      </c>
      <c r="AA518" t="b">
        <f>VLOOKUP(IF(K518="","Open",SUBSTITUTE(K518,"/Nov","")),lists!$B$27:$D$29,2,FALSE)</f>
        <v>1</v>
      </c>
      <c r="AB518" t="b">
        <f>VLOOKUP(I518,lists!B:C,2,FALSE)</f>
        <v>1</v>
      </c>
      <c r="AC518" t="b">
        <f>VLOOKUP(E518,lists!$B$23:$D$25,2,FALSE)</f>
        <v>1</v>
      </c>
      <c r="AD518">
        <f t="shared" si="44"/>
        <v>1</v>
      </c>
      <c r="AP518" s="32">
        <v>44005</v>
      </c>
      <c r="AQ518" s="32" t="s">
        <v>291</v>
      </c>
      <c r="AR518" s="32" t="s">
        <v>54</v>
      </c>
      <c r="AS518" s="32" t="s">
        <v>49</v>
      </c>
      <c r="AT518" s="32" t="s">
        <v>37</v>
      </c>
      <c r="AU518" s="32">
        <v>6</v>
      </c>
      <c r="AV518" s="32">
        <v>5</v>
      </c>
      <c r="AW518" s="32" t="s">
        <v>40</v>
      </c>
      <c r="AX518" s="32" t="s">
        <v>50</v>
      </c>
      <c r="AY518" s="32" t="s">
        <v>56</v>
      </c>
      <c r="BA518" s="32" t="s">
        <v>42</v>
      </c>
      <c r="BB518" s="32" t="s">
        <v>52</v>
      </c>
      <c r="BC518" s="32">
        <v>0</v>
      </c>
      <c r="BD518" s="32">
        <v>0</v>
      </c>
      <c r="BG518" s="32" t="s">
        <v>42</v>
      </c>
      <c r="BH518" s="32" t="s">
        <v>52</v>
      </c>
      <c r="BI518" s="32" t="s">
        <v>91</v>
      </c>
    </row>
    <row r="519" spans="1:61" x14ac:dyDescent="0.35">
      <c r="A519" s="4">
        <f t="shared" si="45"/>
        <v>519</v>
      </c>
      <c r="B519" s="4">
        <f t="shared" si="46"/>
        <v>518</v>
      </c>
      <c r="C519" s="12">
        <v>44067</v>
      </c>
      <c r="D519" t="s">
        <v>184</v>
      </c>
      <c r="E519" s="5" t="s">
        <v>48</v>
      </c>
      <c r="F519" t="s">
        <v>383</v>
      </c>
      <c r="G519" t="s">
        <v>327</v>
      </c>
      <c r="H519" s="21">
        <f>VLOOKUP(G519,lists!Z:AA,2,FALSE)</f>
        <v>5</v>
      </c>
      <c r="I519">
        <v>5</v>
      </c>
      <c r="J519" t="s">
        <v>40</v>
      </c>
      <c r="K519" t="s">
        <v>50</v>
      </c>
      <c r="N519" t="s">
        <v>862</v>
      </c>
      <c r="O519" t="s">
        <v>34</v>
      </c>
      <c r="P519"/>
      <c r="Q519">
        <v>0</v>
      </c>
      <c r="U519" s="3" t="str">
        <f t="shared" si="48"/>
        <v>Other</v>
      </c>
      <c r="V519" s="3" t="str">
        <f t="shared" si="47"/>
        <v>A</v>
      </c>
      <c r="W519" t="b">
        <f>VLOOKUP(J519,lists!$B$2:$C$3,2,FALSE)</f>
        <v>1</v>
      </c>
      <c r="X519" t="b">
        <f>VLOOKUP(U519,lists!$B:$C,2,FALSE)</f>
        <v>1</v>
      </c>
      <c r="Y519" t="b">
        <f>IF(AND(H519&gt;=FLAT!$L$1,'Raw - F'!H519&lt;=FLAT!$L$2),TRUE,FALSE)</f>
        <v>1</v>
      </c>
      <c r="Z519" t="b">
        <f>VLOOKUP(V519,lists!$B$7:$C$8,2,FALSE)</f>
        <v>1</v>
      </c>
      <c r="AA519" t="b">
        <f>VLOOKUP(IF(K519="","Open",SUBSTITUTE(K519,"/Nov","")),lists!$B$27:$D$29,2,FALSE)</f>
        <v>1</v>
      </c>
      <c r="AB519" t="b">
        <f>VLOOKUP(I519,lists!B:C,2,FALSE)</f>
        <v>1</v>
      </c>
      <c r="AC519" t="b">
        <f>VLOOKUP(E519,lists!$B$23:$D$25,2,FALSE)</f>
        <v>1</v>
      </c>
      <c r="AD519">
        <f t="shared" si="44"/>
        <v>1</v>
      </c>
      <c r="AP519" s="32">
        <v>44005</v>
      </c>
      <c r="AQ519" s="32" t="s">
        <v>291</v>
      </c>
      <c r="AR519" s="32" t="s">
        <v>54</v>
      </c>
      <c r="AS519" s="32" t="s">
        <v>44</v>
      </c>
      <c r="AT519" s="32" t="s">
        <v>36</v>
      </c>
      <c r="AU519" s="32">
        <v>8</v>
      </c>
      <c r="AV519" s="32">
        <v>5</v>
      </c>
      <c r="AW519" s="32" t="s">
        <v>40</v>
      </c>
      <c r="AX519" s="32" t="s">
        <v>41</v>
      </c>
      <c r="BA519" s="32" t="s">
        <v>46</v>
      </c>
      <c r="BB519" s="32" t="s">
        <v>34</v>
      </c>
      <c r="BC519" s="32">
        <v>0</v>
      </c>
      <c r="BD519" s="32">
        <v>0</v>
      </c>
      <c r="BG519" s="32" t="s">
        <v>81</v>
      </c>
      <c r="BH519" s="32" t="s">
        <v>34</v>
      </c>
      <c r="BI519" s="32" t="s">
        <v>91</v>
      </c>
    </row>
    <row r="520" spans="1:61" x14ac:dyDescent="0.35">
      <c r="A520" s="4">
        <f t="shared" si="45"/>
        <v>520</v>
      </c>
      <c r="B520" s="4">
        <f t="shared" si="46"/>
        <v>519</v>
      </c>
      <c r="C520" s="12">
        <v>44067</v>
      </c>
      <c r="D520" t="s">
        <v>184</v>
      </c>
      <c r="E520" s="5" t="s">
        <v>48</v>
      </c>
      <c r="F520" t="s">
        <v>384</v>
      </c>
      <c r="G520" t="s">
        <v>329</v>
      </c>
      <c r="H520" s="21">
        <f>VLOOKUP(G520,lists!Z:AA,2,FALSE)</f>
        <v>8</v>
      </c>
      <c r="I520">
        <v>5</v>
      </c>
      <c r="J520" t="s">
        <v>40</v>
      </c>
      <c r="K520" t="s">
        <v>41</v>
      </c>
      <c r="L520" t="s">
        <v>60</v>
      </c>
      <c r="N520" t="s">
        <v>862</v>
      </c>
      <c r="O520" t="s">
        <v>34</v>
      </c>
      <c r="P520" s="36">
        <v>22000</v>
      </c>
      <c r="Q520">
        <v>0</v>
      </c>
      <c r="U520" s="3" t="str">
        <f t="shared" si="48"/>
        <v>Other</v>
      </c>
      <c r="V520" s="3" t="str">
        <f t="shared" si="47"/>
        <v>A</v>
      </c>
      <c r="W520" t="b">
        <f>VLOOKUP(J520,lists!$B$2:$C$3,2,FALSE)</f>
        <v>1</v>
      </c>
      <c r="X520" t="b">
        <f>VLOOKUP(U520,lists!$B:$C,2,FALSE)</f>
        <v>1</v>
      </c>
      <c r="Y520" t="b">
        <f>IF(AND(H520&gt;=FLAT!$L$1,'Raw - F'!H520&lt;=FLAT!$L$2),TRUE,FALSE)</f>
        <v>1</v>
      </c>
      <c r="Z520" t="b">
        <f>VLOOKUP(V520,lists!$B$7:$C$8,2,FALSE)</f>
        <v>1</v>
      </c>
      <c r="AA520" t="b">
        <f>VLOOKUP(IF(K520="","Open",SUBSTITUTE(K520,"/Nov","")),lists!$B$27:$D$29,2,FALSE)</f>
        <v>1</v>
      </c>
      <c r="AB520" t="b">
        <f>VLOOKUP(I520,lists!B:C,2,FALSE)</f>
        <v>1</v>
      </c>
      <c r="AC520" t="b">
        <f>VLOOKUP(E520,lists!$B$23:$D$25,2,FALSE)</f>
        <v>1</v>
      </c>
      <c r="AD520">
        <f t="shared" si="44"/>
        <v>1</v>
      </c>
      <c r="AP520" s="32">
        <v>44005</v>
      </c>
      <c r="AQ520" s="32" t="s">
        <v>291</v>
      </c>
      <c r="AR520" s="32" t="s">
        <v>54</v>
      </c>
      <c r="AS520" s="32" t="s">
        <v>44</v>
      </c>
      <c r="AT520" s="32" t="s">
        <v>45</v>
      </c>
      <c r="AU520" s="32">
        <v>10</v>
      </c>
      <c r="AV520" s="32">
        <v>5</v>
      </c>
      <c r="AW520" s="32" t="s">
        <v>40</v>
      </c>
      <c r="AX520" s="32" t="s">
        <v>41</v>
      </c>
      <c r="BA520" s="32" t="s">
        <v>46</v>
      </c>
      <c r="BB520" s="32" t="s">
        <v>34</v>
      </c>
      <c r="BC520" s="32">
        <v>0</v>
      </c>
      <c r="BD520" s="32">
        <v>0</v>
      </c>
      <c r="BG520" s="32" t="s">
        <v>81</v>
      </c>
      <c r="BH520" s="32" t="s">
        <v>34</v>
      </c>
      <c r="BI520" s="32" t="s">
        <v>91</v>
      </c>
    </row>
    <row r="521" spans="1:61" x14ac:dyDescent="0.35">
      <c r="A521" s="4">
        <f t="shared" si="45"/>
        <v>521</v>
      </c>
      <c r="B521" s="4">
        <f t="shared" si="46"/>
        <v>520</v>
      </c>
      <c r="C521" s="12">
        <v>44067</v>
      </c>
      <c r="D521" t="s">
        <v>184</v>
      </c>
      <c r="E521" s="5" t="s">
        <v>48</v>
      </c>
      <c r="F521" t="s">
        <v>385</v>
      </c>
      <c r="G521" t="s">
        <v>330</v>
      </c>
      <c r="H521" s="21">
        <f>VLOOKUP(G521,lists!Z:AA,2,FALSE)</f>
        <v>10</v>
      </c>
      <c r="I521">
        <v>5</v>
      </c>
      <c r="J521" t="s">
        <v>40</v>
      </c>
      <c r="K521" t="s">
        <v>50</v>
      </c>
      <c r="N521" t="s">
        <v>862</v>
      </c>
      <c r="O521" t="s">
        <v>34</v>
      </c>
      <c r="P521"/>
      <c r="Q521">
        <v>0</v>
      </c>
      <c r="U521" s="3" t="str">
        <f t="shared" si="48"/>
        <v>Other</v>
      </c>
      <c r="V521" s="3" t="str">
        <f t="shared" si="47"/>
        <v>A</v>
      </c>
      <c r="W521" t="b">
        <f>VLOOKUP(J521,lists!$B$2:$C$3,2,FALSE)</f>
        <v>1</v>
      </c>
      <c r="X521" t="b">
        <f>VLOOKUP(U521,lists!$B:$C,2,FALSE)</f>
        <v>1</v>
      </c>
      <c r="Y521" t="b">
        <f>IF(AND(H521&gt;=FLAT!$L$1,'Raw - F'!H521&lt;=FLAT!$L$2),TRUE,FALSE)</f>
        <v>1</v>
      </c>
      <c r="Z521" t="b">
        <f>VLOOKUP(V521,lists!$B$7:$C$8,2,FALSE)</f>
        <v>1</v>
      </c>
      <c r="AA521" t="b">
        <f>VLOOKUP(IF(K521="","Open",SUBSTITUTE(K521,"/Nov","")),lists!$B$27:$D$29,2,FALSE)</f>
        <v>1</v>
      </c>
      <c r="AB521" t="b">
        <f>VLOOKUP(I521,lists!B:C,2,FALSE)</f>
        <v>1</v>
      </c>
      <c r="AC521" t="b">
        <f>VLOOKUP(E521,lists!$B$23:$D$25,2,FALSE)</f>
        <v>1</v>
      </c>
      <c r="AD521">
        <f t="shared" si="44"/>
        <v>1</v>
      </c>
      <c r="AP521" s="32">
        <v>44005</v>
      </c>
      <c r="AQ521" s="32" t="s">
        <v>291</v>
      </c>
      <c r="AR521" s="32" t="s">
        <v>54</v>
      </c>
      <c r="AS521" s="32" t="s">
        <v>30</v>
      </c>
      <c r="AT521" s="32" t="s">
        <v>39</v>
      </c>
      <c r="AU521" s="32">
        <v>5</v>
      </c>
      <c r="AV521" s="32">
        <v>6</v>
      </c>
      <c r="AW521" s="32" t="s">
        <v>32</v>
      </c>
      <c r="BA521" s="32" t="s">
        <v>33</v>
      </c>
      <c r="BB521" s="32" t="s">
        <v>34</v>
      </c>
      <c r="BC521" s="32">
        <v>46</v>
      </c>
      <c r="BD521" s="32">
        <v>60</v>
      </c>
      <c r="BG521" s="32" t="s">
        <v>81</v>
      </c>
      <c r="BH521" s="32" t="s">
        <v>34</v>
      </c>
      <c r="BI521" s="32" t="s">
        <v>299</v>
      </c>
    </row>
    <row r="522" spans="1:61" x14ac:dyDescent="0.35">
      <c r="A522" s="4">
        <f t="shared" si="45"/>
        <v>522</v>
      </c>
      <c r="B522" s="4">
        <f t="shared" si="46"/>
        <v>521</v>
      </c>
      <c r="C522" s="12">
        <v>44067</v>
      </c>
      <c r="D522" t="s">
        <v>184</v>
      </c>
      <c r="E522" s="5" t="s">
        <v>48</v>
      </c>
      <c r="F522" t="s">
        <v>386</v>
      </c>
      <c r="G522" t="s">
        <v>329</v>
      </c>
      <c r="H522" s="21">
        <f>VLOOKUP(G522,lists!Z:AA,2,FALSE)</f>
        <v>8</v>
      </c>
      <c r="I522">
        <v>6</v>
      </c>
      <c r="J522" t="s">
        <v>32</v>
      </c>
      <c r="N522" t="s">
        <v>861</v>
      </c>
      <c r="O522" t="s">
        <v>34</v>
      </c>
      <c r="P522"/>
      <c r="Q522" t="s">
        <v>321</v>
      </c>
      <c r="U522" s="3" t="str">
        <f t="shared" si="48"/>
        <v>2YO</v>
      </c>
      <c r="V522" s="3" t="str">
        <f t="shared" si="47"/>
        <v>A</v>
      </c>
      <c r="W522" t="b">
        <f>VLOOKUP(J522,lists!$B$2:$C$3,2,FALSE)</f>
        <v>1</v>
      </c>
      <c r="X522" t="b">
        <f>VLOOKUP(U522,lists!$B:$C,2,FALSE)</f>
        <v>1</v>
      </c>
      <c r="Y522" t="b">
        <f>IF(AND(H522&gt;=FLAT!$L$1,'Raw - F'!H522&lt;=FLAT!$L$2),TRUE,FALSE)</f>
        <v>1</v>
      </c>
      <c r="Z522" t="b">
        <f>VLOOKUP(V522,lists!$B$7:$C$8,2,FALSE)</f>
        <v>1</v>
      </c>
      <c r="AA522" t="b">
        <f>VLOOKUP(IF(K522="","Open",SUBSTITUTE(K522,"/Nov","")),lists!$B$27:$D$29,2,FALSE)</f>
        <v>1</v>
      </c>
      <c r="AB522" t="b">
        <f>VLOOKUP(I522,lists!B:C,2,FALSE)</f>
        <v>1</v>
      </c>
      <c r="AC522" t="b">
        <f>VLOOKUP(E522,lists!$B$23:$D$25,2,FALSE)</f>
        <v>1</v>
      </c>
      <c r="AD522">
        <f t="shared" si="44"/>
        <v>1</v>
      </c>
      <c r="AP522" s="32">
        <v>44005</v>
      </c>
      <c r="AQ522" s="32" t="s">
        <v>291</v>
      </c>
      <c r="AR522" s="32" t="s">
        <v>54</v>
      </c>
      <c r="AS522" s="32" t="s">
        <v>30</v>
      </c>
      <c r="AT522" s="32" t="s">
        <v>37</v>
      </c>
      <c r="AU522" s="32">
        <v>6</v>
      </c>
      <c r="AV522" s="32">
        <v>6</v>
      </c>
      <c r="AW522" s="32" t="s">
        <v>32</v>
      </c>
      <c r="BA522" s="32" t="s">
        <v>33</v>
      </c>
      <c r="BB522" s="32" t="s">
        <v>34</v>
      </c>
      <c r="BC522" s="32">
        <v>46</v>
      </c>
      <c r="BD522" s="32">
        <v>65</v>
      </c>
      <c r="BG522" s="32" t="s">
        <v>81</v>
      </c>
      <c r="BH522" s="32" t="s">
        <v>34</v>
      </c>
      <c r="BI522" s="32" t="s">
        <v>297</v>
      </c>
    </row>
    <row r="523" spans="1:61" x14ac:dyDescent="0.35">
      <c r="A523" s="4">
        <f t="shared" si="45"/>
        <v>523</v>
      </c>
      <c r="B523" s="4">
        <f t="shared" si="46"/>
        <v>522</v>
      </c>
      <c r="C523" s="12">
        <v>44067</v>
      </c>
      <c r="D523" t="s">
        <v>184</v>
      </c>
      <c r="E523" s="5" t="s">
        <v>48</v>
      </c>
      <c r="F523" t="s">
        <v>538</v>
      </c>
      <c r="G523" t="s">
        <v>328</v>
      </c>
      <c r="H523" s="21">
        <f>VLOOKUP(G523,lists!Z:AA,2,FALSE)</f>
        <v>6</v>
      </c>
      <c r="I523">
        <v>6</v>
      </c>
      <c r="J523" t="s">
        <v>40</v>
      </c>
      <c r="N523" t="s">
        <v>862</v>
      </c>
      <c r="O523" t="s">
        <v>34</v>
      </c>
      <c r="P523"/>
      <c r="Q523" t="s">
        <v>871</v>
      </c>
      <c r="U523" s="3" t="str">
        <f t="shared" si="48"/>
        <v>Other</v>
      </c>
      <c r="V523" s="3" t="str">
        <f t="shared" si="47"/>
        <v>A</v>
      </c>
      <c r="W523" t="b">
        <f>VLOOKUP(J523,lists!$B$2:$C$3,2,FALSE)</f>
        <v>1</v>
      </c>
      <c r="X523" t="b">
        <f>VLOOKUP(U523,lists!$B:$C,2,FALSE)</f>
        <v>1</v>
      </c>
      <c r="Y523" t="b">
        <f>IF(AND(H523&gt;=FLAT!$L$1,'Raw - F'!H523&lt;=FLAT!$L$2),TRUE,FALSE)</f>
        <v>1</v>
      </c>
      <c r="Z523" t="b">
        <f>VLOOKUP(V523,lists!$B$7:$C$8,2,FALSE)</f>
        <v>1</v>
      </c>
      <c r="AA523" t="b">
        <f>VLOOKUP(IF(K523="","Open",SUBSTITUTE(K523,"/Nov","")),lists!$B$27:$D$29,2,FALSE)</f>
        <v>1</v>
      </c>
      <c r="AB523" t="b">
        <f>VLOOKUP(I523,lists!B:C,2,FALSE)</f>
        <v>1</v>
      </c>
      <c r="AC523" t="b">
        <f>VLOOKUP(E523,lists!$B$23:$D$25,2,FALSE)</f>
        <v>1</v>
      </c>
      <c r="AD523">
        <f t="shared" si="44"/>
        <v>1</v>
      </c>
      <c r="AP523" s="32">
        <v>44005</v>
      </c>
      <c r="AQ523" s="32" t="s">
        <v>291</v>
      </c>
      <c r="AR523" s="32" t="s">
        <v>54</v>
      </c>
      <c r="AS523" s="32" t="s">
        <v>30</v>
      </c>
      <c r="AT523" s="32" t="s">
        <v>51</v>
      </c>
      <c r="AU523" s="32">
        <v>7</v>
      </c>
      <c r="AV523" s="32">
        <v>6</v>
      </c>
      <c r="AW523" s="32" t="s">
        <v>32</v>
      </c>
      <c r="BA523" s="32" t="s">
        <v>33</v>
      </c>
      <c r="BB523" s="32" t="s">
        <v>34</v>
      </c>
      <c r="BC523" s="32">
        <v>46</v>
      </c>
      <c r="BD523" s="32">
        <v>62</v>
      </c>
      <c r="BG523" s="32" t="s">
        <v>81</v>
      </c>
      <c r="BH523" s="32" t="s">
        <v>34</v>
      </c>
      <c r="BI523" s="32" t="s">
        <v>307</v>
      </c>
    </row>
    <row r="524" spans="1:61" x14ac:dyDescent="0.35">
      <c r="A524" s="4">
        <f t="shared" si="45"/>
        <v>524</v>
      </c>
      <c r="B524" s="4">
        <f t="shared" si="46"/>
        <v>523</v>
      </c>
      <c r="C524" s="12">
        <v>44067</v>
      </c>
      <c r="D524" t="s">
        <v>184</v>
      </c>
      <c r="E524" s="5" t="s">
        <v>48</v>
      </c>
      <c r="F524" t="s">
        <v>538</v>
      </c>
      <c r="G524" t="s">
        <v>329</v>
      </c>
      <c r="H524" s="21">
        <f>VLOOKUP(G524,lists!Z:AA,2,FALSE)</f>
        <v>8</v>
      </c>
      <c r="I524">
        <v>6</v>
      </c>
      <c r="J524" t="s">
        <v>40</v>
      </c>
      <c r="N524" t="s">
        <v>862</v>
      </c>
      <c r="O524" t="s">
        <v>34</v>
      </c>
      <c r="P524"/>
      <c r="Q524" t="s">
        <v>871</v>
      </c>
      <c r="U524" s="3" t="str">
        <f t="shared" si="48"/>
        <v>Other</v>
      </c>
      <c r="V524" s="3" t="str">
        <f t="shared" si="47"/>
        <v>A</v>
      </c>
      <c r="W524" t="b">
        <f>VLOOKUP(J524,lists!$B$2:$C$3,2,FALSE)</f>
        <v>1</v>
      </c>
      <c r="X524" t="b">
        <f>VLOOKUP(U524,lists!$B:$C,2,FALSE)</f>
        <v>1</v>
      </c>
      <c r="Y524" t="b">
        <f>IF(AND(H524&gt;=FLAT!$L$1,'Raw - F'!H524&lt;=FLAT!$L$2),TRUE,FALSE)</f>
        <v>1</v>
      </c>
      <c r="Z524" t="b">
        <f>VLOOKUP(V524,lists!$B$7:$C$8,2,FALSE)</f>
        <v>1</v>
      </c>
      <c r="AA524" t="b">
        <f>VLOOKUP(IF(K524="","Open",SUBSTITUTE(K524,"/Nov","")),lists!$B$27:$D$29,2,FALSE)</f>
        <v>1</v>
      </c>
      <c r="AB524" t="b">
        <f>VLOOKUP(I524,lists!B:C,2,FALSE)</f>
        <v>1</v>
      </c>
      <c r="AC524" t="b">
        <f>VLOOKUP(E524,lists!$B$23:$D$25,2,FALSE)</f>
        <v>1</v>
      </c>
      <c r="AD524">
        <f t="shared" si="44"/>
        <v>1</v>
      </c>
      <c r="AP524" s="32">
        <v>44005</v>
      </c>
      <c r="AQ524" s="32" t="s">
        <v>291</v>
      </c>
      <c r="AR524" s="32" t="s">
        <v>54</v>
      </c>
      <c r="AS524" s="32" t="s">
        <v>30</v>
      </c>
      <c r="AT524" s="32" t="s">
        <v>36</v>
      </c>
      <c r="AU524" s="32">
        <v>8</v>
      </c>
      <c r="AV524" s="32">
        <v>6</v>
      </c>
      <c r="AW524" s="32" t="s">
        <v>32</v>
      </c>
      <c r="BA524" s="32" t="s">
        <v>33</v>
      </c>
      <c r="BB524" s="32" t="s">
        <v>34</v>
      </c>
      <c r="BC524" s="32">
        <v>46</v>
      </c>
      <c r="BD524" s="32">
        <v>60</v>
      </c>
      <c r="BG524" s="32" t="s">
        <v>81</v>
      </c>
      <c r="BH524" s="32" t="s">
        <v>34</v>
      </c>
      <c r="BI524" s="32" t="s">
        <v>299</v>
      </c>
    </row>
    <row r="525" spans="1:61" x14ac:dyDescent="0.35">
      <c r="A525" s="4">
        <f t="shared" si="45"/>
        <v>525</v>
      </c>
      <c r="B525" s="4">
        <f t="shared" si="46"/>
        <v>524</v>
      </c>
      <c r="C525" s="12">
        <v>44067</v>
      </c>
      <c r="D525" t="s">
        <v>184</v>
      </c>
      <c r="E525" s="5" t="s">
        <v>48</v>
      </c>
      <c r="F525" t="s">
        <v>351</v>
      </c>
      <c r="G525" t="s">
        <v>330</v>
      </c>
      <c r="H525" s="21">
        <f>VLOOKUP(G525,lists!Z:AA,2,FALSE)</f>
        <v>10</v>
      </c>
      <c r="I525">
        <v>6</v>
      </c>
      <c r="J525" t="s">
        <v>32</v>
      </c>
      <c r="N525" t="s">
        <v>862</v>
      </c>
      <c r="O525" t="s">
        <v>34</v>
      </c>
      <c r="P525"/>
      <c r="Q525" t="s">
        <v>870</v>
      </c>
      <c r="U525" s="3" t="str">
        <f t="shared" si="48"/>
        <v>Other</v>
      </c>
      <c r="V525" s="3" t="str">
        <f t="shared" si="47"/>
        <v>A</v>
      </c>
      <c r="W525" t="b">
        <f>VLOOKUP(J525,lists!$B$2:$C$3,2,FALSE)</f>
        <v>1</v>
      </c>
      <c r="X525" t="b">
        <f>VLOOKUP(U525,lists!$B:$C,2,FALSE)</f>
        <v>1</v>
      </c>
      <c r="Y525" t="b">
        <f>IF(AND(H525&gt;=FLAT!$L$1,'Raw - F'!H525&lt;=FLAT!$L$2),TRUE,FALSE)</f>
        <v>1</v>
      </c>
      <c r="Z525" t="b">
        <f>VLOOKUP(V525,lists!$B$7:$C$8,2,FALSE)</f>
        <v>1</v>
      </c>
      <c r="AA525" t="b">
        <f>VLOOKUP(IF(K525="","Open",SUBSTITUTE(K525,"/Nov","")),lists!$B$27:$D$29,2,FALSE)</f>
        <v>1</v>
      </c>
      <c r="AB525" t="b">
        <f>VLOOKUP(I525,lists!B:C,2,FALSE)</f>
        <v>1</v>
      </c>
      <c r="AC525" t="b">
        <f>VLOOKUP(E525,lists!$B$23:$D$25,2,FALSE)</f>
        <v>1</v>
      </c>
      <c r="AD525">
        <f t="shared" si="44"/>
        <v>1</v>
      </c>
      <c r="AP525" s="32">
        <v>44006</v>
      </c>
      <c r="AQ525" s="32" t="s">
        <v>113</v>
      </c>
      <c r="AR525" s="32" t="s">
        <v>29</v>
      </c>
      <c r="AS525" s="32" t="s">
        <v>30</v>
      </c>
      <c r="AT525" s="32" t="s">
        <v>39</v>
      </c>
      <c r="AU525" s="32">
        <v>5</v>
      </c>
      <c r="AV525" s="32">
        <v>3</v>
      </c>
      <c r="AW525" s="32" t="s">
        <v>32</v>
      </c>
      <c r="BA525" s="32" t="s">
        <v>33</v>
      </c>
      <c r="BB525" s="32" t="s">
        <v>34</v>
      </c>
      <c r="BC525" s="32">
        <v>71</v>
      </c>
      <c r="BD525" s="32">
        <v>90</v>
      </c>
      <c r="BG525" s="32" t="s">
        <v>81</v>
      </c>
      <c r="BH525" s="32" t="s">
        <v>34</v>
      </c>
      <c r="BI525" s="32" t="s">
        <v>304</v>
      </c>
    </row>
    <row r="526" spans="1:61" x14ac:dyDescent="0.35">
      <c r="A526" s="4">
        <f t="shared" si="45"/>
        <v>526</v>
      </c>
      <c r="B526" s="4">
        <f t="shared" si="46"/>
        <v>525</v>
      </c>
      <c r="C526" s="12">
        <v>44068</v>
      </c>
      <c r="D526" t="s">
        <v>155</v>
      </c>
      <c r="E526" s="5" t="s">
        <v>29</v>
      </c>
      <c r="F526" t="s">
        <v>746</v>
      </c>
      <c r="G526" t="s">
        <v>328</v>
      </c>
      <c r="H526" s="21">
        <f>VLOOKUP(G526,lists!Z:AA,2,FALSE)</f>
        <v>6</v>
      </c>
      <c r="I526">
        <v>5</v>
      </c>
      <c r="J526" t="s">
        <v>32</v>
      </c>
      <c r="N526" t="s">
        <v>862</v>
      </c>
      <c r="O526" t="s">
        <v>34</v>
      </c>
      <c r="P526"/>
      <c r="Q526" t="s">
        <v>303</v>
      </c>
      <c r="U526" s="3" t="str">
        <f t="shared" si="48"/>
        <v>Other</v>
      </c>
      <c r="V526" s="3" t="str">
        <f t="shared" si="47"/>
        <v>A</v>
      </c>
      <c r="W526" t="b">
        <f>VLOOKUP(J526,lists!$B$2:$C$3,2,FALSE)</f>
        <v>1</v>
      </c>
      <c r="X526" t="b">
        <f>VLOOKUP(U526,lists!$B:$C,2,FALSE)</f>
        <v>1</v>
      </c>
      <c r="Y526" t="b">
        <f>IF(AND(H526&gt;=FLAT!$L$1,'Raw - F'!H526&lt;=FLAT!$L$2),TRUE,FALSE)</f>
        <v>1</v>
      </c>
      <c r="Z526" t="b">
        <f>VLOOKUP(V526,lists!$B$7:$C$8,2,FALSE)</f>
        <v>1</v>
      </c>
      <c r="AA526" t="b">
        <f>VLOOKUP(IF(K526="","Open",SUBSTITUTE(K526,"/Nov","")),lists!$B$27:$D$29,2,FALSE)</f>
        <v>1</v>
      </c>
      <c r="AB526" t="b">
        <f>VLOOKUP(I526,lists!B:C,2,FALSE)</f>
        <v>1</v>
      </c>
      <c r="AC526" t="b">
        <f>VLOOKUP(E526,lists!$B$23:$D$25,2,FALSE)</f>
        <v>1</v>
      </c>
      <c r="AD526">
        <f t="shared" si="44"/>
        <v>1</v>
      </c>
      <c r="AP526" s="32">
        <v>44006</v>
      </c>
      <c r="AQ526" s="32" t="s">
        <v>113</v>
      </c>
      <c r="AR526" s="32" t="s">
        <v>29</v>
      </c>
      <c r="AS526" s="32" t="s">
        <v>30</v>
      </c>
      <c r="AT526" s="32" t="s">
        <v>36</v>
      </c>
      <c r="AU526" s="32">
        <v>8</v>
      </c>
      <c r="AV526" s="32">
        <v>3</v>
      </c>
      <c r="AW526" s="32" t="s">
        <v>32</v>
      </c>
      <c r="BA526" s="32" t="s">
        <v>43</v>
      </c>
      <c r="BB526" s="32" t="s">
        <v>34</v>
      </c>
      <c r="BC526" s="32">
        <v>71</v>
      </c>
      <c r="BD526" s="32">
        <v>90</v>
      </c>
      <c r="BG526" s="32" t="s">
        <v>43</v>
      </c>
      <c r="BH526" s="32" t="s">
        <v>34</v>
      </c>
      <c r="BI526" s="32" t="s">
        <v>304</v>
      </c>
    </row>
    <row r="527" spans="1:61" x14ac:dyDescent="0.35">
      <c r="A527" s="4">
        <f t="shared" si="45"/>
        <v>527</v>
      </c>
      <c r="B527" s="4">
        <f t="shared" si="46"/>
        <v>526</v>
      </c>
      <c r="C527" s="12">
        <v>44068</v>
      </c>
      <c r="D527" t="s">
        <v>155</v>
      </c>
      <c r="E527" s="5" t="s">
        <v>29</v>
      </c>
      <c r="F527" t="s">
        <v>747</v>
      </c>
      <c r="G527" t="s">
        <v>327</v>
      </c>
      <c r="H527" s="21">
        <f>VLOOKUP(G527,lists!Z:AA,2,FALSE)</f>
        <v>5</v>
      </c>
      <c r="I527">
        <v>5</v>
      </c>
      <c r="J527" t="s">
        <v>40</v>
      </c>
      <c r="K527" t="s">
        <v>41</v>
      </c>
      <c r="L527" t="s">
        <v>60</v>
      </c>
      <c r="N527" t="s">
        <v>861</v>
      </c>
      <c r="O527" t="s">
        <v>34</v>
      </c>
      <c r="P527" s="36">
        <v>18000</v>
      </c>
      <c r="Q527">
        <v>0</v>
      </c>
      <c r="U527" s="3" t="str">
        <f t="shared" si="48"/>
        <v>2YO</v>
      </c>
      <c r="V527" s="3" t="str">
        <f t="shared" si="47"/>
        <v>A</v>
      </c>
      <c r="W527" t="b">
        <f>VLOOKUP(J527,lists!$B$2:$C$3,2,FALSE)</f>
        <v>1</v>
      </c>
      <c r="X527" t="b">
        <f>VLOOKUP(U527,lists!$B:$C,2,FALSE)</f>
        <v>1</v>
      </c>
      <c r="Y527" t="b">
        <f>IF(AND(H527&gt;=FLAT!$L$1,'Raw - F'!H527&lt;=FLAT!$L$2),TRUE,FALSE)</f>
        <v>1</v>
      </c>
      <c r="Z527" t="b">
        <f>VLOOKUP(V527,lists!$B$7:$C$8,2,FALSE)</f>
        <v>1</v>
      </c>
      <c r="AA527" t="b">
        <f>VLOOKUP(IF(K527="","Open",SUBSTITUTE(K527,"/Nov","")),lists!$B$27:$D$29,2,FALSE)</f>
        <v>1</v>
      </c>
      <c r="AB527" t="b">
        <f>VLOOKUP(I527,lists!B:C,2,FALSE)</f>
        <v>1</v>
      </c>
      <c r="AC527" t="b">
        <f>VLOOKUP(E527,lists!$B$23:$D$25,2,FALSE)</f>
        <v>1</v>
      </c>
      <c r="AD527">
        <f t="shared" si="44"/>
        <v>1</v>
      </c>
      <c r="AP527" s="32">
        <v>44006</v>
      </c>
      <c r="AQ527" s="32" t="s">
        <v>113</v>
      </c>
      <c r="AR527" s="32" t="s">
        <v>29</v>
      </c>
      <c r="AS527" s="32" t="s">
        <v>30</v>
      </c>
      <c r="AT527" s="32" t="s">
        <v>31</v>
      </c>
      <c r="AU527" s="32">
        <v>12</v>
      </c>
      <c r="AV527" s="32">
        <v>3</v>
      </c>
      <c r="AW527" s="32" t="s">
        <v>32</v>
      </c>
      <c r="BA527" s="32" t="s">
        <v>43</v>
      </c>
      <c r="BB527" s="32" t="s">
        <v>34</v>
      </c>
      <c r="BC527" s="32">
        <v>76</v>
      </c>
      <c r="BD527" s="32">
        <v>95</v>
      </c>
      <c r="BG527" s="32" t="s">
        <v>43</v>
      </c>
      <c r="BH527" s="32" t="s">
        <v>34</v>
      </c>
      <c r="BI527" s="32" t="s">
        <v>292</v>
      </c>
    </row>
    <row r="528" spans="1:61" x14ac:dyDescent="0.35">
      <c r="A528" s="4">
        <f t="shared" si="45"/>
        <v>528</v>
      </c>
      <c r="B528" s="4">
        <f t="shared" si="46"/>
        <v>527</v>
      </c>
      <c r="C528" s="12">
        <v>44068</v>
      </c>
      <c r="D528" t="s">
        <v>155</v>
      </c>
      <c r="E528" s="5" t="s">
        <v>29</v>
      </c>
      <c r="F528" t="s">
        <v>748</v>
      </c>
      <c r="G528" t="s">
        <v>333</v>
      </c>
      <c r="H528" s="21">
        <f>VLOOKUP(G528,lists!Z:AA,2,FALSE)</f>
        <v>7</v>
      </c>
      <c r="I528">
        <v>5</v>
      </c>
      <c r="J528" t="s">
        <v>40</v>
      </c>
      <c r="K528" t="s">
        <v>50</v>
      </c>
      <c r="N528" t="s">
        <v>862</v>
      </c>
      <c r="O528" t="s">
        <v>52</v>
      </c>
      <c r="P528"/>
      <c r="Q528">
        <v>0</v>
      </c>
      <c r="U528" s="3" t="str">
        <f t="shared" si="48"/>
        <v>Other</v>
      </c>
      <c r="V528" s="3" t="str">
        <f t="shared" si="47"/>
        <v>F</v>
      </c>
      <c r="W528" t="b">
        <f>VLOOKUP(J528,lists!$B$2:$C$3,2,FALSE)</f>
        <v>1</v>
      </c>
      <c r="X528" t="b">
        <f>VLOOKUP(U528,lists!$B:$C,2,FALSE)</f>
        <v>1</v>
      </c>
      <c r="Y528" t="b">
        <f>IF(AND(H528&gt;=FLAT!$L$1,'Raw - F'!H528&lt;=FLAT!$L$2),TRUE,FALSE)</f>
        <v>1</v>
      </c>
      <c r="Z528" t="b">
        <f>VLOOKUP(V528,lists!$B$7:$C$8,2,FALSE)</f>
        <v>1</v>
      </c>
      <c r="AA528" t="b">
        <f>VLOOKUP(IF(K528="","Open",SUBSTITUTE(K528,"/Nov","")),lists!$B$27:$D$29,2,FALSE)</f>
        <v>1</v>
      </c>
      <c r="AB528" t="b">
        <f>VLOOKUP(I528,lists!B:C,2,FALSE)</f>
        <v>1</v>
      </c>
      <c r="AC528" t="b">
        <f>VLOOKUP(E528,lists!$B$23:$D$25,2,FALSE)</f>
        <v>1</v>
      </c>
      <c r="AD528">
        <f t="shared" si="44"/>
        <v>1</v>
      </c>
      <c r="AP528" s="32">
        <v>44006</v>
      </c>
      <c r="AQ528" s="32" t="s">
        <v>113</v>
      </c>
      <c r="AR528" s="32" t="s">
        <v>29</v>
      </c>
      <c r="AS528" s="32" t="s">
        <v>30</v>
      </c>
      <c r="AT528" s="32" t="s">
        <v>36</v>
      </c>
      <c r="AU528" s="32">
        <v>8</v>
      </c>
      <c r="AV528" s="32">
        <v>4</v>
      </c>
      <c r="AW528" s="32" t="s">
        <v>32</v>
      </c>
      <c r="BA528" s="32" t="s">
        <v>33</v>
      </c>
      <c r="BB528" s="32" t="s">
        <v>34</v>
      </c>
      <c r="BC528" s="32">
        <v>66</v>
      </c>
      <c r="BD528" s="32">
        <v>85</v>
      </c>
      <c r="BG528" s="32" t="s">
        <v>81</v>
      </c>
      <c r="BH528" s="32" t="s">
        <v>34</v>
      </c>
      <c r="BI528" s="32" t="s">
        <v>293</v>
      </c>
    </row>
    <row r="529" spans="1:61" x14ac:dyDescent="0.35">
      <c r="A529" s="4">
        <f t="shared" si="45"/>
        <v>529</v>
      </c>
      <c r="B529" s="4">
        <f t="shared" si="46"/>
        <v>528</v>
      </c>
      <c r="C529" s="12">
        <v>44068</v>
      </c>
      <c r="D529" t="s">
        <v>155</v>
      </c>
      <c r="E529" s="5" t="s">
        <v>29</v>
      </c>
      <c r="F529" t="s">
        <v>749</v>
      </c>
      <c r="G529" t="s">
        <v>333</v>
      </c>
      <c r="H529" s="21">
        <f>VLOOKUP(G529,lists!Z:AA,2,FALSE)</f>
        <v>7</v>
      </c>
      <c r="I529">
        <v>6</v>
      </c>
      <c r="J529" t="s">
        <v>32</v>
      </c>
      <c r="N529" t="s">
        <v>862</v>
      </c>
      <c r="O529" t="s">
        <v>34</v>
      </c>
      <c r="P529"/>
      <c r="Q529" t="s">
        <v>870</v>
      </c>
      <c r="U529" s="3" t="str">
        <f t="shared" si="48"/>
        <v>Other</v>
      </c>
      <c r="V529" s="3" t="str">
        <f t="shared" si="47"/>
        <v>A</v>
      </c>
      <c r="W529" t="b">
        <f>VLOOKUP(J529,lists!$B$2:$C$3,2,FALSE)</f>
        <v>1</v>
      </c>
      <c r="X529" t="b">
        <f>VLOOKUP(U529,lists!$B:$C,2,FALSE)</f>
        <v>1</v>
      </c>
      <c r="Y529" t="b">
        <f>IF(AND(H529&gt;=FLAT!$L$1,'Raw - F'!H529&lt;=FLAT!$L$2),TRUE,FALSE)</f>
        <v>1</v>
      </c>
      <c r="Z529" t="b">
        <f>VLOOKUP(V529,lists!$B$7:$C$8,2,FALSE)</f>
        <v>1</v>
      </c>
      <c r="AA529" t="b">
        <f>VLOOKUP(IF(K529="","Open",SUBSTITUTE(K529,"/Nov","")),lists!$B$27:$D$29,2,FALSE)</f>
        <v>1</v>
      </c>
      <c r="AB529" t="b">
        <f>VLOOKUP(I529,lists!B:C,2,FALSE)</f>
        <v>1</v>
      </c>
      <c r="AC529" t="b">
        <f>VLOOKUP(E529,lists!$B$23:$D$25,2,FALSE)</f>
        <v>1</v>
      </c>
      <c r="AD529">
        <f t="shared" si="44"/>
        <v>1</v>
      </c>
      <c r="AP529" s="32">
        <v>44006</v>
      </c>
      <c r="AQ529" s="32" t="s">
        <v>113</v>
      </c>
      <c r="AR529" s="32" t="s">
        <v>29</v>
      </c>
      <c r="AS529" s="32" t="s">
        <v>225</v>
      </c>
      <c r="AT529" s="32" t="s">
        <v>51</v>
      </c>
      <c r="AU529" s="32">
        <v>7</v>
      </c>
      <c r="AV529" s="32">
        <v>5</v>
      </c>
      <c r="AW529" s="32" t="s">
        <v>40</v>
      </c>
      <c r="AX529" s="32" t="s">
        <v>50</v>
      </c>
      <c r="BA529" s="32" t="s">
        <v>42</v>
      </c>
      <c r="BB529" s="32" t="s">
        <v>34</v>
      </c>
      <c r="BC529" s="32">
        <v>0</v>
      </c>
      <c r="BD529" s="32">
        <v>0</v>
      </c>
      <c r="BG529" s="32" t="s">
        <v>42</v>
      </c>
      <c r="BH529" s="32" t="s">
        <v>34</v>
      </c>
      <c r="BI529" s="32" t="s">
        <v>91</v>
      </c>
    </row>
    <row r="530" spans="1:61" x14ac:dyDescent="0.35">
      <c r="A530" s="4">
        <f t="shared" si="45"/>
        <v>530</v>
      </c>
      <c r="B530" s="4">
        <f t="shared" si="46"/>
        <v>529</v>
      </c>
      <c r="C530" s="12">
        <v>44068</v>
      </c>
      <c r="D530" t="s">
        <v>155</v>
      </c>
      <c r="E530" s="5" t="s">
        <v>29</v>
      </c>
      <c r="F530" t="s">
        <v>750</v>
      </c>
      <c r="G530" t="s">
        <v>333</v>
      </c>
      <c r="H530" s="21">
        <f>VLOOKUP(G530,lists!Z:AA,2,FALSE)</f>
        <v>7</v>
      </c>
      <c r="I530">
        <v>4</v>
      </c>
      <c r="J530" t="s">
        <v>32</v>
      </c>
      <c r="N530" t="s">
        <v>862</v>
      </c>
      <c r="O530" t="s">
        <v>34</v>
      </c>
      <c r="P530"/>
      <c r="Q530" t="s">
        <v>308</v>
      </c>
      <c r="U530" s="3" t="str">
        <f t="shared" si="48"/>
        <v>Other</v>
      </c>
      <c r="V530" s="3" t="str">
        <f t="shared" si="47"/>
        <v>A</v>
      </c>
      <c r="W530" t="b">
        <f>VLOOKUP(J530,lists!$B$2:$C$3,2,FALSE)</f>
        <v>1</v>
      </c>
      <c r="X530" t="b">
        <f>VLOOKUP(U530,lists!$B:$C,2,FALSE)</f>
        <v>1</v>
      </c>
      <c r="Y530" t="b">
        <f>IF(AND(H530&gt;=FLAT!$L$1,'Raw - F'!H530&lt;=FLAT!$L$2),TRUE,FALSE)</f>
        <v>1</v>
      </c>
      <c r="Z530" t="b">
        <f>VLOOKUP(V530,lists!$B$7:$C$8,2,FALSE)</f>
        <v>1</v>
      </c>
      <c r="AA530" t="b">
        <f>VLOOKUP(IF(K530="","Open",SUBSTITUTE(K530,"/Nov","")),lists!$B$27:$D$29,2,FALSE)</f>
        <v>1</v>
      </c>
      <c r="AB530" t="b">
        <f>VLOOKUP(I530,lists!B:C,2,FALSE)</f>
        <v>1</v>
      </c>
      <c r="AC530" t="b">
        <f>VLOOKUP(E530,lists!$B$23:$D$25,2,FALSE)</f>
        <v>1</v>
      </c>
      <c r="AD530">
        <f t="shared" si="44"/>
        <v>1</v>
      </c>
      <c r="AP530" s="32">
        <v>44006</v>
      </c>
      <c r="AQ530" s="32" t="s">
        <v>113</v>
      </c>
      <c r="AR530" s="32" t="s">
        <v>29</v>
      </c>
      <c r="AS530" s="32" t="s">
        <v>49</v>
      </c>
      <c r="AT530" s="32" t="s">
        <v>45</v>
      </c>
      <c r="AU530" s="32">
        <v>10</v>
      </c>
      <c r="AV530" s="32">
        <v>5</v>
      </c>
      <c r="AW530" s="32" t="s">
        <v>40</v>
      </c>
      <c r="AX530" s="32" t="s">
        <v>50</v>
      </c>
      <c r="BA530" s="32" t="s">
        <v>46</v>
      </c>
      <c r="BB530" s="32" t="s">
        <v>34</v>
      </c>
      <c r="BC530" s="32">
        <v>0</v>
      </c>
      <c r="BD530" s="32">
        <v>0</v>
      </c>
      <c r="BG530" s="32" t="s">
        <v>81</v>
      </c>
      <c r="BH530" s="32" t="s">
        <v>34</v>
      </c>
      <c r="BI530" s="32" t="s">
        <v>91</v>
      </c>
    </row>
    <row r="531" spans="1:61" x14ac:dyDescent="0.35">
      <c r="A531" s="4">
        <f t="shared" si="45"/>
        <v>531</v>
      </c>
      <c r="B531" s="4">
        <f t="shared" si="46"/>
        <v>530</v>
      </c>
      <c r="C531" s="12">
        <v>44068</v>
      </c>
      <c r="D531" t="s">
        <v>155</v>
      </c>
      <c r="E531" s="5" t="s">
        <v>29</v>
      </c>
      <c r="F531" t="s">
        <v>368</v>
      </c>
      <c r="G531" t="s">
        <v>67</v>
      </c>
      <c r="H531" s="21">
        <f>VLOOKUP(G531,lists!Z:AA,2,FALSE)</f>
        <v>12</v>
      </c>
      <c r="I531">
        <v>4</v>
      </c>
      <c r="J531" t="s">
        <v>32</v>
      </c>
      <c r="N531" t="s">
        <v>864</v>
      </c>
      <c r="O531" t="s">
        <v>34</v>
      </c>
      <c r="P531"/>
      <c r="Q531" t="s">
        <v>293</v>
      </c>
      <c r="U531" s="3" t="str">
        <f t="shared" si="48"/>
        <v>Other</v>
      </c>
      <c r="V531" s="3" t="str">
        <f t="shared" si="47"/>
        <v>A</v>
      </c>
      <c r="W531" t="b">
        <f>VLOOKUP(J531,lists!$B$2:$C$3,2,FALSE)</f>
        <v>1</v>
      </c>
      <c r="X531" t="b">
        <f>VLOOKUP(U531,lists!$B:$C,2,FALSE)</f>
        <v>1</v>
      </c>
      <c r="Y531" t="b">
        <f>IF(AND(H531&gt;=FLAT!$L$1,'Raw - F'!H531&lt;=FLAT!$L$2),TRUE,FALSE)</f>
        <v>1</v>
      </c>
      <c r="Z531" t="b">
        <f>VLOOKUP(V531,lists!$B$7:$C$8,2,FALSE)</f>
        <v>1</v>
      </c>
      <c r="AA531" t="b">
        <f>VLOOKUP(IF(K531="","Open",SUBSTITUTE(K531,"/Nov","")),lists!$B$27:$D$29,2,FALSE)</f>
        <v>1</v>
      </c>
      <c r="AB531" t="b">
        <f>VLOOKUP(I531,lists!B:C,2,FALSE)</f>
        <v>1</v>
      </c>
      <c r="AC531" t="b">
        <f>VLOOKUP(E531,lists!$B$23:$D$25,2,FALSE)</f>
        <v>1</v>
      </c>
      <c r="AD531">
        <f t="shared" si="44"/>
        <v>1</v>
      </c>
      <c r="AP531" s="32">
        <v>44006</v>
      </c>
      <c r="AQ531" s="32" t="s">
        <v>113</v>
      </c>
      <c r="AR531" s="32" t="s">
        <v>29</v>
      </c>
      <c r="AS531" s="32" t="s">
        <v>30</v>
      </c>
      <c r="AT531" s="32" t="s">
        <v>31</v>
      </c>
      <c r="AU531" s="32">
        <v>12</v>
      </c>
      <c r="AV531" s="32">
        <v>5</v>
      </c>
      <c r="AW531" s="32" t="s">
        <v>32</v>
      </c>
      <c r="BA531" s="32" t="s">
        <v>43</v>
      </c>
      <c r="BB531" s="32" t="s">
        <v>34</v>
      </c>
      <c r="BC531" s="32">
        <v>51</v>
      </c>
      <c r="BD531" s="32">
        <v>70</v>
      </c>
      <c r="BG531" s="32" t="s">
        <v>43</v>
      </c>
      <c r="BH531" s="32" t="s">
        <v>34</v>
      </c>
      <c r="BI531" s="32" t="s">
        <v>303</v>
      </c>
    </row>
    <row r="532" spans="1:61" x14ac:dyDescent="0.35">
      <c r="A532" s="4">
        <f t="shared" si="45"/>
        <v>532</v>
      </c>
      <c r="B532" s="4">
        <f t="shared" si="46"/>
        <v>531</v>
      </c>
      <c r="C532" s="12">
        <v>44068</v>
      </c>
      <c r="D532" t="s">
        <v>155</v>
      </c>
      <c r="E532" s="5" t="s">
        <v>29</v>
      </c>
      <c r="F532" t="s">
        <v>751</v>
      </c>
      <c r="G532" t="s">
        <v>334</v>
      </c>
      <c r="H532" s="21">
        <f>VLOOKUP(G532,lists!Z:AA,2,FALSE)</f>
        <v>14</v>
      </c>
      <c r="I532">
        <v>4</v>
      </c>
      <c r="J532" t="s">
        <v>32</v>
      </c>
      <c r="N532" t="s">
        <v>862</v>
      </c>
      <c r="O532" t="s">
        <v>34</v>
      </c>
      <c r="P532"/>
      <c r="Q532" t="s">
        <v>293</v>
      </c>
      <c r="U532" s="3" t="str">
        <f t="shared" si="48"/>
        <v>Other</v>
      </c>
      <c r="V532" s="3" t="str">
        <f t="shared" si="47"/>
        <v>A</v>
      </c>
      <c r="W532" t="b">
        <f>VLOOKUP(J532,lists!$B$2:$C$3,2,FALSE)</f>
        <v>1</v>
      </c>
      <c r="X532" t="b">
        <f>VLOOKUP(U532,lists!$B:$C,2,FALSE)</f>
        <v>1</v>
      </c>
      <c r="Y532" t="b">
        <f>IF(AND(H532&gt;=FLAT!$L$1,'Raw - F'!H532&lt;=FLAT!$L$2),TRUE,FALSE)</f>
        <v>1</v>
      </c>
      <c r="Z532" t="b">
        <f>VLOOKUP(V532,lists!$B$7:$C$8,2,FALSE)</f>
        <v>1</v>
      </c>
      <c r="AA532" t="b">
        <f>VLOOKUP(IF(K532="","Open",SUBSTITUTE(K532,"/Nov","")),lists!$B$27:$D$29,2,FALSE)</f>
        <v>1</v>
      </c>
      <c r="AB532" t="b">
        <f>VLOOKUP(I532,lists!B:C,2,FALSE)</f>
        <v>1</v>
      </c>
      <c r="AC532" t="b">
        <f>VLOOKUP(E532,lists!$B$23:$D$25,2,FALSE)</f>
        <v>1</v>
      </c>
      <c r="AD532">
        <f t="shared" si="44"/>
        <v>1</v>
      </c>
      <c r="AP532" s="32">
        <v>44006</v>
      </c>
      <c r="AQ532" s="32" t="s">
        <v>113</v>
      </c>
      <c r="AR532" s="32" t="s">
        <v>29</v>
      </c>
      <c r="AS532" s="32" t="s">
        <v>49</v>
      </c>
      <c r="AT532" s="32" t="s">
        <v>31</v>
      </c>
      <c r="AU532" s="32">
        <v>12</v>
      </c>
      <c r="AV532" s="32">
        <v>5</v>
      </c>
      <c r="AW532" s="32" t="s">
        <v>40</v>
      </c>
      <c r="AX532" s="32" t="s">
        <v>50</v>
      </c>
      <c r="BA532" s="32" t="s">
        <v>43</v>
      </c>
      <c r="BB532" s="32" t="s">
        <v>52</v>
      </c>
      <c r="BC532" s="32">
        <v>0</v>
      </c>
      <c r="BD532" s="32">
        <v>0</v>
      </c>
      <c r="BG532" s="32" t="s">
        <v>43</v>
      </c>
      <c r="BH532" s="32" t="s">
        <v>52</v>
      </c>
      <c r="BI532" s="32" t="s">
        <v>91</v>
      </c>
    </row>
    <row r="533" spans="1:61" x14ac:dyDescent="0.35">
      <c r="A533" s="4">
        <f t="shared" si="45"/>
        <v>533</v>
      </c>
      <c r="B533" s="4">
        <f t="shared" si="46"/>
        <v>532</v>
      </c>
      <c r="C533" s="12">
        <v>44068</v>
      </c>
      <c r="D533" t="s">
        <v>155</v>
      </c>
      <c r="E533" s="5" t="s">
        <v>29</v>
      </c>
      <c r="F533" t="s">
        <v>351</v>
      </c>
      <c r="G533" t="s">
        <v>67</v>
      </c>
      <c r="H533" s="21">
        <f>VLOOKUP(G533,lists!Z:AA,2,FALSE)</f>
        <v>12</v>
      </c>
      <c r="I533">
        <v>5</v>
      </c>
      <c r="J533" t="s">
        <v>32</v>
      </c>
      <c r="N533" t="s">
        <v>862</v>
      </c>
      <c r="O533" t="s">
        <v>52</v>
      </c>
      <c r="P533"/>
      <c r="Q533" t="s">
        <v>303</v>
      </c>
      <c r="U533" s="3" t="str">
        <f t="shared" si="48"/>
        <v>Other</v>
      </c>
      <c r="V533" s="3" t="str">
        <f t="shared" si="47"/>
        <v>F</v>
      </c>
      <c r="W533" t="b">
        <f>VLOOKUP(J533,lists!$B$2:$C$3,2,FALSE)</f>
        <v>1</v>
      </c>
      <c r="X533" t="b">
        <f>VLOOKUP(U533,lists!$B:$C,2,FALSE)</f>
        <v>1</v>
      </c>
      <c r="Y533" t="b">
        <f>IF(AND(H533&gt;=FLAT!$L$1,'Raw - F'!H533&lt;=FLAT!$L$2),TRUE,FALSE)</f>
        <v>1</v>
      </c>
      <c r="Z533" t="b">
        <f>VLOOKUP(V533,lists!$B$7:$C$8,2,FALSE)</f>
        <v>1</v>
      </c>
      <c r="AA533" t="b">
        <f>VLOOKUP(IF(K533="","Open",SUBSTITUTE(K533,"/Nov","")),lists!$B$27:$D$29,2,FALSE)</f>
        <v>1</v>
      </c>
      <c r="AB533" t="b">
        <f>VLOOKUP(I533,lists!B:C,2,FALSE)</f>
        <v>1</v>
      </c>
      <c r="AC533" t="b">
        <f>VLOOKUP(E533,lists!$B$23:$D$25,2,FALSE)</f>
        <v>1</v>
      </c>
      <c r="AD533">
        <f t="shared" si="44"/>
        <v>1</v>
      </c>
      <c r="AP533" s="32">
        <v>44006</v>
      </c>
      <c r="AQ533" s="32" t="s">
        <v>290</v>
      </c>
      <c r="AR533" s="32" t="s">
        <v>29</v>
      </c>
      <c r="AS533" s="32" t="s">
        <v>30</v>
      </c>
      <c r="AT533" s="32" t="s">
        <v>39</v>
      </c>
      <c r="AU533" s="32">
        <v>5</v>
      </c>
      <c r="AV533" s="32">
        <v>4</v>
      </c>
      <c r="AW533" s="32" t="s">
        <v>32</v>
      </c>
      <c r="BA533" s="32" t="s">
        <v>33</v>
      </c>
      <c r="BB533" s="32" t="s">
        <v>34</v>
      </c>
      <c r="BC533" s="32">
        <v>59</v>
      </c>
      <c r="BD533" s="32">
        <v>78</v>
      </c>
      <c r="BG533" s="32" t="s">
        <v>81</v>
      </c>
      <c r="BH533" s="32" t="s">
        <v>34</v>
      </c>
      <c r="BI533" s="32" t="s">
        <v>294</v>
      </c>
    </row>
    <row r="534" spans="1:61" x14ac:dyDescent="0.35">
      <c r="A534" s="4">
        <f t="shared" si="45"/>
        <v>534</v>
      </c>
      <c r="B534" s="4">
        <f t="shared" si="46"/>
        <v>533</v>
      </c>
      <c r="C534" s="12">
        <v>44068</v>
      </c>
      <c r="D534" t="s">
        <v>57</v>
      </c>
      <c r="E534" s="5" t="s">
        <v>54</v>
      </c>
      <c r="F534" t="s">
        <v>752</v>
      </c>
      <c r="G534" t="s">
        <v>329</v>
      </c>
      <c r="H534" s="21">
        <f>VLOOKUP(G534,lists!Z:AA,2,FALSE)</f>
        <v>8</v>
      </c>
      <c r="I534">
        <v>6</v>
      </c>
      <c r="J534" t="s">
        <v>32</v>
      </c>
      <c r="N534" t="s">
        <v>862</v>
      </c>
      <c r="O534" t="s">
        <v>34</v>
      </c>
      <c r="P534"/>
      <c r="Q534" t="s">
        <v>870</v>
      </c>
      <c r="U534" s="3" t="str">
        <f t="shared" si="48"/>
        <v>Other</v>
      </c>
      <c r="V534" s="3" t="str">
        <f t="shared" si="47"/>
        <v>A</v>
      </c>
      <c r="W534" t="b">
        <f>VLOOKUP(J534,lists!$B$2:$C$3,2,FALSE)</f>
        <v>1</v>
      </c>
      <c r="X534" t="b">
        <f>VLOOKUP(U534,lists!$B:$C,2,FALSE)</f>
        <v>1</v>
      </c>
      <c r="Y534" t="b">
        <f>IF(AND(H534&gt;=FLAT!$L$1,'Raw - F'!H534&lt;=FLAT!$L$2),TRUE,FALSE)</f>
        <v>1</v>
      </c>
      <c r="Z534" t="b">
        <f>VLOOKUP(V534,lists!$B$7:$C$8,2,FALSE)</f>
        <v>1</v>
      </c>
      <c r="AA534" t="b">
        <f>VLOOKUP(IF(K534="","Open",SUBSTITUTE(K534,"/Nov","")),lists!$B$27:$D$29,2,FALSE)</f>
        <v>1</v>
      </c>
      <c r="AB534" t="b">
        <f>VLOOKUP(I534,lists!B:C,2,FALSE)</f>
        <v>1</v>
      </c>
      <c r="AC534" t="b">
        <f>VLOOKUP(E534,lists!$B$23:$D$25,2,FALSE)</f>
        <v>1</v>
      </c>
      <c r="AD534">
        <f t="shared" si="44"/>
        <v>1</v>
      </c>
      <c r="AP534" s="32">
        <v>44006</v>
      </c>
      <c r="AQ534" s="32" t="s">
        <v>290</v>
      </c>
      <c r="AR534" s="32" t="s">
        <v>29</v>
      </c>
      <c r="AS534" s="32" t="s">
        <v>30</v>
      </c>
      <c r="AT534" s="32" t="s">
        <v>36</v>
      </c>
      <c r="AU534" s="32">
        <v>8</v>
      </c>
      <c r="AV534" s="32">
        <v>4</v>
      </c>
      <c r="AW534" s="32" t="s">
        <v>32</v>
      </c>
      <c r="BA534" s="32" t="s">
        <v>46</v>
      </c>
      <c r="BB534" s="32" t="s">
        <v>52</v>
      </c>
      <c r="BC534" s="32">
        <v>61</v>
      </c>
      <c r="BD534" s="32">
        <v>80</v>
      </c>
      <c r="BG534" s="32" t="s">
        <v>81</v>
      </c>
      <c r="BH534" s="32" t="s">
        <v>52</v>
      </c>
      <c r="BI534" s="32" t="s">
        <v>308</v>
      </c>
    </row>
    <row r="535" spans="1:61" x14ac:dyDescent="0.35">
      <c r="A535" s="4">
        <f t="shared" si="45"/>
        <v>535</v>
      </c>
      <c r="B535" s="4">
        <f t="shared" si="46"/>
        <v>534</v>
      </c>
      <c r="C535" s="12">
        <v>44068</v>
      </c>
      <c r="D535" t="s">
        <v>57</v>
      </c>
      <c r="E535" s="5" t="s">
        <v>54</v>
      </c>
      <c r="F535" t="s">
        <v>753</v>
      </c>
      <c r="G535" t="s">
        <v>333</v>
      </c>
      <c r="H535" s="21">
        <f>VLOOKUP(G535,lists!Z:AA,2,FALSE)</f>
        <v>7</v>
      </c>
      <c r="I535">
        <v>6</v>
      </c>
      <c r="J535" t="s">
        <v>40</v>
      </c>
      <c r="N535" t="s">
        <v>862</v>
      </c>
      <c r="O535" t="s">
        <v>34</v>
      </c>
      <c r="P535"/>
      <c r="Q535" t="s">
        <v>871</v>
      </c>
      <c r="U535" s="3" t="str">
        <f t="shared" si="48"/>
        <v>Other</v>
      </c>
      <c r="V535" s="3" t="str">
        <f t="shared" si="47"/>
        <v>A</v>
      </c>
      <c r="W535" t="b">
        <f>VLOOKUP(J535,lists!$B$2:$C$3,2,FALSE)</f>
        <v>1</v>
      </c>
      <c r="X535" t="b">
        <f>VLOOKUP(U535,lists!$B:$C,2,FALSE)</f>
        <v>1</v>
      </c>
      <c r="Y535" t="b">
        <f>IF(AND(H535&gt;=FLAT!$L$1,'Raw - F'!H535&lt;=FLAT!$L$2),TRUE,FALSE)</f>
        <v>1</v>
      </c>
      <c r="Z535" t="b">
        <f>VLOOKUP(V535,lists!$B$7:$C$8,2,FALSE)</f>
        <v>1</v>
      </c>
      <c r="AA535" t="b">
        <f>VLOOKUP(IF(K535="","Open",SUBSTITUTE(K535,"/Nov","")),lists!$B$27:$D$29,2,FALSE)</f>
        <v>1</v>
      </c>
      <c r="AB535" t="b">
        <f>VLOOKUP(I535,lists!B:C,2,FALSE)</f>
        <v>1</v>
      </c>
      <c r="AC535" t="b">
        <f>VLOOKUP(E535,lists!$B$23:$D$25,2,FALSE)</f>
        <v>1</v>
      </c>
      <c r="AD535">
        <f t="shared" si="44"/>
        <v>1</v>
      </c>
      <c r="AP535" s="32">
        <v>44006</v>
      </c>
      <c r="AQ535" s="32" t="s">
        <v>290</v>
      </c>
      <c r="AR535" s="32" t="s">
        <v>29</v>
      </c>
      <c r="AS535" s="32" t="s">
        <v>225</v>
      </c>
      <c r="AT535" s="32" t="s">
        <v>39</v>
      </c>
      <c r="AU535" s="32">
        <v>5</v>
      </c>
      <c r="AV535" s="32">
        <v>5</v>
      </c>
      <c r="AW535" s="32" t="s">
        <v>40</v>
      </c>
      <c r="AX535" s="32" t="s">
        <v>50</v>
      </c>
      <c r="BA535" s="32" t="s">
        <v>42</v>
      </c>
      <c r="BB535" s="32" t="s">
        <v>34</v>
      </c>
      <c r="BC535" s="32">
        <v>0</v>
      </c>
      <c r="BD535" s="32">
        <v>0</v>
      </c>
      <c r="BG535" s="32" t="s">
        <v>42</v>
      </c>
      <c r="BH535" s="32" t="s">
        <v>34</v>
      </c>
      <c r="BI535" s="32" t="s">
        <v>91</v>
      </c>
    </row>
    <row r="536" spans="1:61" x14ac:dyDescent="0.35">
      <c r="A536" s="4">
        <f t="shared" si="45"/>
        <v>536</v>
      </c>
      <c r="B536" s="4">
        <f t="shared" si="46"/>
        <v>535</v>
      </c>
      <c r="C536" s="12">
        <v>44068</v>
      </c>
      <c r="D536" t="s">
        <v>57</v>
      </c>
      <c r="E536" s="5" t="s">
        <v>54</v>
      </c>
      <c r="F536" t="s">
        <v>754</v>
      </c>
      <c r="G536" t="s">
        <v>333</v>
      </c>
      <c r="H536" s="21">
        <f>VLOOKUP(G536,lists!Z:AA,2,FALSE)</f>
        <v>7</v>
      </c>
      <c r="I536">
        <v>5</v>
      </c>
      <c r="J536" t="s">
        <v>32</v>
      </c>
      <c r="N536" t="s">
        <v>862</v>
      </c>
      <c r="O536" t="s">
        <v>34</v>
      </c>
      <c r="P536"/>
      <c r="Q536" t="s">
        <v>303</v>
      </c>
      <c r="U536" s="3" t="str">
        <f t="shared" si="48"/>
        <v>Other</v>
      </c>
      <c r="V536" s="3" t="str">
        <f t="shared" si="47"/>
        <v>A</v>
      </c>
      <c r="W536" t="b">
        <f>VLOOKUP(J536,lists!$B$2:$C$3,2,FALSE)</f>
        <v>1</v>
      </c>
      <c r="X536" t="b">
        <f>VLOOKUP(U536,lists!$B:$C,2,FALSE)</f>
        <v>1</v>
      </c>
      <c r="Y536" t="b">
        <f>IF(AND(H536&gt;=FLAT!$L$1,'Raw - F'!H536&lt;=FLAT!$L$2),TRUE,FALSE)</f>
        <v>1</v>
      </c>
      <c r="Z536" t="b">
        <f>VLOOKUP(V536,lists!$B$7:$C$8,2,FALSE)</f>
        <v>1</v>
      </c>
      <c r="AA536" t="b">
        <f>VLOOKUP(IF(K536="","Open",SUBSTITUTE(K536,"/Nov","")),lists!$B$27:$D$29,2,FALSE)</f>
        <v>1</v>
      </c>
      <c r="AB536" t="b">
        <f>VLOOKUP(I536,lists!B:C,2,FALSE)</f>
        <v>1</v>
      </c>
      <c r="AC536" t="b">
        <f>VLOOKUP(E536,lists!$B$23:$D$25,2,FALSE)</f>
        <v>1</v>
      </c>
      <c r="AD536">
        <f t="shared" si="44"/>
        <v>1</v>
      </c>
      <c r="AP536" s="32">
        <v>44006</v>
      </c>
      <c r="AQ536" s="32" t="s">
        <v>290</v>
      </c>
      <c r="AR536" s="32" t="s">
        <v>29</v>
      </c>
      <c r="AS536" s="32" t="s">
        <v>44</v>
      </c>
      <c r="AT536" s="32" t="s">
        <v>39</v>
      </c>
      <c r="AU536" s="32">
        <v>5</v>
      </c>
      <c r="AV536" s="32">
        <v>5</v>
      </c>
      <c r="AW536" s="32" t="s">
        <v>40</v>
      </c>
      <c r="AX536" s="32" t="s">
        <v>41</v>
      </c>
      <c r="AY536" s="32" t="s">
        <v>56</v>
      </c>
      <c r="BA536" s="32" t="s">
        <v>42</v>
      </c>
      <c r="BB536" s="32" t="s">
        <v>52</v>
      </c>
      <c r="BC536" s="32">
        <v>0</v>
      </c>
      <c r="BD536" s="32">
        <v>0</v>
      </c>
      <c r="BG536" s="32" t="s">
        <v>42</v>
      </c>
      <c r="BH536" s="32" t="s">
        <v>52</v>
      </c>
      <c r="BI536" s="32" t="s">
        <v>91</v>
      </c>
    </row>
    <row r="537" spans="1:61" x14ac:dyDescent="0.35">
      <c r="A537" s="4">
        <f t="shared" si="45"/>
        <v>537</v>
      </c>
      <c r="B537" s="4">
        <f t="shared" si="46"/>
        <v>536</v>
      </c>
      <c r="C537" s="12">
        <v>44068</v>
      </c>
      <c r="D537" t="s">
        <v>57</v>
      </c>
      <c r="E537" s="5" t="s">
        <v>54</v>
      </c>
      <c r="F537" t="s">
        <v>755</v>
      </c>
      <c r="G537" t="s">
        <v>333</v>
      </c>
      <c r="H537" s="21">
        <f>VLOOKUP(G537,lists!Z:AA,2,FALSE)</f>
        <v>7</v>
      </c>
      <c r="I537">
        <v>5</v>
      </c>
      <c r="J537" t="s">
        <v>40</v>
      </c>
      <c r="K537" t="s">
        <v>50</v>
      </c>
      <c r="N537" t="s">
        <v>861</v>
      </c>
      <c r="O537" t="s">
        <v>34</v>
      </c>
      <c r="P537"/>
      <c r="Q537">
        <v>0</v>
      </c>
      <c r="U537" s="3" t="str">
        <f t="shared" si="48"/>
        <v>2YO</v>
      </c>
      <c r="V537" s="3" t="str">
        <f t="shared" si="47"/>
        <v>A</v>
      </c>
      <c r="W537" t="b">
        <f>VLOOKUP(J537,lists!$B$2:$C$3,2,FALSE)</f>
        <v>1</v>
      </c>
      <c r="X537" t="b">
        <f>VLOOKUP(U537,lists!$B:$C,2,FALSE)</f>
        <v>1</v>
      </c>
      <c r="Y537" t="b">
        <f>IF(AND(H537&gt;=FLAT!$L$1,'Raw - F'!H537&lt;=FLAT!$L$2),TRUE,FALSE)</f>
        <v>1</v>
      </c>
      <c r="Z537" t="b">
        <f>VLOOKUP(V537,lists!$B$7:$C$8,2,FALSE)</f>
        <v>1</v>
      </c>
      <c r="AA537" t="b">
        <f>VLOOKUP(IF(K537="","Open",SUBSTITUTE(K537,"/Nov","")),lists!$B$27:$D$29,2,FALSE)</f>
        <v>1</v>
      </c>
      <c r="AB537" t="b">
        <f>VLOOKUP(I537,lists!B:C,2,FALSE)</f>
        <v>1</v>
      </c>
      <c r="AC537" t="b">
        <f>VLOOKUP(E537,lists!$B$23:$D$25,2,FALSE)</f>
        <v>1</v>
      </c>
      <c r="AD537">
        <f t="shared" si="44"/>
        <v>1</v>
      </c>
      <c r="AP537" s="32">
        <v>44006</v>
      </c>
      <c r="AQ537" s="32" t="s">
        <v>290</v>
      </c>
      <c r="AR537" s="32" t="s">
        <v>29</v>
      </c>
      <c r="AS537" s="32" t="s">
        <v>223</v>
      </c>
      <c r="AT537" s="32" t="s">
        <v>37</v>
      </c>
      <c r="AU537" s="32">
        <v>6</v>
      </c>
      <c r="AV537" s="32">
        <v>5</v>
      </c>
      <c r="AW537" s="32" t="s">
        <v>40</v>
      </c>
      <c r="AX537" s="32" t="s">
        <v>41</v>
      </c>
      <c r="BA537" s="32" t="s">
        <v>42</v>
      </c>
      <c r="BB537" s="32" t="s">
        <v>34</v>
      </c>
      <c r="BC537" s="32">
        <v>0</v>
      </c>
      <c r="BD537" s="32">
        <v>0</v>
      </c>
      <c r="BG537" s="32" t="s">
        <v>42</v>
      </c>
      <c r="BH537" s="32" t="s">
        <v>34</v>
      </c>
      <c r="BI537" s="32" t="s">
        <v>91</v>
      </c>
    </row>
    <row r="538" spans="1:61" x14ac:dyDescent="0.35">
      <c r="A538" s="4">
        <f t="shared" si="45"/>
        <v>538</v>
      </c>
      <c r="B538" s="4">
        <f t="shared" si="46"/>
        <v>537</v>
      </c>
      <c r="C538" s="12">
        <v>44068</v>
      </c>
      <c r="D538" t="s">
        <v>57</v>
      </c>
      <c r="E538" s="5" t="s">
        <v>54</v>
      </c>
      <c r="F538" t="s">
        <v>756</v>
      </c>
      <c r="G538" t="s">
        <v>67</v>
      </c>
      <c r="H538" s="21">
        <f>VLOOKUP(G538,lists!Z:AA,2,FALSE)</f>
        <v>12</v>
      </c>
      <c r="I538">
        <v>5</v>
      </c>
      <c r="J538" t="s">
        <v>32</v>
      </c>
      <c r="N538" t="s">
        <v>862</v>
      </c>
      <c r="O538" t="s">
        <v>34</v>
      </c>
      <c r="P538"/>
      <c r="Q538" t="s">
        <v>296</v>
      </c>
      <c r="U538" s="3" t="str">
        <f t="shared" si="48"/>
        <v>Other</v>
      </c>
      <c r="V538" s="3" t="str">
        <f t="shared" si="47"/>
        <v>A</v>
      </c>
      <c r="W538" t="b">
        <f>VLOOKUP(J538,lists!$B$2:$C$3,2,FALSE)</f>
        <v>1</v>
      </c>
      <c r="X538" t="b">
        <f>VLOOKUP(U538,lists!$B:$C,2,FALSE)</f>
        <v>1</v>
      </c>
      <c r="Y538" t="b">
        <f>IF(AND(H538&gt;=FLAT!$L$1,'Raw - F'!H538&lt;=FLAT!$L$2),TRUE,FALSE)</f>
        <v>1</v>
      </c>
      <c r="Z538" t="b">
        <f>VLOOKUP(V538,lists!$B$7:$C$8,2,FALSE)</f>
        <v>1</v>
      </c>
      <c r="AA538" t="b">
        <f>VLOOKUP(IF(K538="","Open",SUBSTITUTE(K538,"/Nov","")),lists!$B$27:$D$29,2,FALSE)</f>
        <v>1</v>
      </c>
      <c r="AB538" t="b">
        <f>VLOOKUP(I538,lists!B:C,2,FALSE)</f>
        <v>1</v>
      </c>
      <c r="AC538" t="b">
        <f>VLOOKUP(E538,lists!$B$23:$D$25,2,FALSE)</f>
        <v>1</v>
      </c>
      <c r="AD538">
        <f t="shared" ref="AD538:AD601" si="49">IF(AND(W538=TRUE,X538=TRUE,Y538=TRUE,Z538=TRUE,AA538=TRUE,AB538=TRUE,AC538=TRUE),1,0)</f>
        <v>1</v>
      </c>
      <c r="AP538" s="32">
        <v>44006</v>
      </c>
      <c r="AQ538" s="32" t="s">
        <v>290</v>
      </c>
      <c r="AR538" s="32" t="s">
        <v>29</v>
      </c>
      <c r="AS538" s="32" t="s">
        <v>30</v>
      </c>
      <c r="AT538" s="32" t="s">
        <v>39</v>
      </c>
      <c r="AU538" s="32">
        <v>5</v>
      </c>
      <c r="AV538" s="32">
        <v>6</v>
      </c>
      <c r="AW538" s="32" t="s">
        <v>32</v>
      </c>
      <c r="BA538" s="32" t="s">
        <v>33</v>
      </c>
      <c r="BB538" s="32" t="s">
        <v>34</v>
      </c>
      <c r="BC538" s="32">
        <v>46</v>
      </c>
      <c r="BD538" s="32">
        <v>62</v>
      </c>
      <c r="BG538" s="32" t="s">
        <v>81</v>
      </c>
      <c r="BH538" s="32" t="s">
        <v>34</v>
      </c>
      <c r="BI538" s="32" t="s">
        <v>307</v>
      </c>
    </row>
    <row r="539" spans="1:61" x14ac:dyDescent="0.35">
      <c r="A539" s="4">
        <f t="shared" si="45"/>
        <v>539</v>
      </c>
      <c r="B539" s="4">
        <f t="shared" si="46"/>
        <v>538</v>
      </c>
      <c r="C539" s="12">
        <v>44068</v>
      </c>
      <c r="D539" t="s">
        <v>57</v>
      </c>
      <c r="E539" s="5" t="s">
        <v>54</v>
      </c>
      <c r="F539" t="s">
        <v>757</v>
      </c>
      <c r="G539" t="s">
        <v>328</v>
      </c>
      <c r="H539" s="21">
        <f>VLOOKUP(G539,lists!Z:AA,2,FALSE)</f>
        <v>6</v>
      </c>
      <c r="I539">
        <v>6</v>
      </c>
      <c r="J539" t="s">
        <v>32</v>
      </c>
      <c r="N539" t="s">
        <v>863</v>
      </c>
      <c r="O539" t="s">
        <v>34</v>
      </c>
      <c r="P539"/>
      <c r="Q539" t="s">
        <v>870</v>
      </c>
      <c r="U539" s="3" t="str">
        <f t="shared" si="48"/>
        <v>3YO</v>
      </c>
      <c r="V539" s="3" t="str">
        <f t="shared" si="47"/>
        <v>A</v>
      </c>
      <c r="W539" t="b">
        <f>VLOOKUP(J539,lists!$B$2:$C$3,2,FALSE)</f>
        <v>1</v>
      </c>
      <c r="X539" t="b">
        <f>VLOOKUP(U539,lists!$B:$C,2,FALSE)</f>
        <v>1</v>
      </c>
      <c r="Y539" t="b">
        <f>IF(AND(H539&gt;=FLAT!$L$1,'Raw - F'!H539&lt;=FLAT!$L$2),TRUE,FALSE)</f>
        <v>1</v>
      </c>
      <c r="Z539" t="b">
        <f>VLOOKUP(V539,lists!$B$7:$C$8,2,FALSE)</f>
        <v>1</v>
      </c>
      <c r="AA539" t="b">
        <f>VLOOKUP(IF(K539="","Open",SUBSTITUTE(K539,"/Nov","")),lists!$B$27:$D$29,2,FALSE)</f>
        <v>1</v>
      </c>
      <c r="AB539" t="b">
        <f>VLOOKUP(I539,lists!B:C,2,FALSE)</f>
        <v>1</v>
      </c>
      <c r="AC539" t="b">
        <f>VLOOKUP(E539,lists!$B$23:$D$25,2,FALSE)</f>
        <v>1</v>
      </c>
      <c r="AD539">
        <f t="shared" si="49"/>
        <v>1</v>
      </c>
      <c r="AP539" s="32">
        <v>44006</v>
      </c>
      <c r="AQ539" s="32" t="s">
        <v>290</v>
      </c>
      <c r="AR539" s="32" t="s">
        <v>29</v>
      </c>
      <c r="AS539" s="32" t="s">
        <v>30</v>
      </c>
      <c r="AT539" s="32" t="s">
        <v>37</v>
      </c>
      <c r="AU539" s="32">
        <v>6</v>
      </c>
      <c r="AV539" s="32">
        <v>6</v>
      </c>
      <c r="AW539" s="32" t="s">
        <v>32</v>
      </c>
      <c r="BA539" s="32" t="s">
        <v>33</v>
      </c>
      <c r="BB539" s="32" t="s">
        <v>34</v>
      </c>
      <c r="BC539" s="32">
        <v>46</v>
      </c>
      <c r="BD539" s="32">
        <v>62</v>
      </c>
      <c r="BG539" s="32" t="s">
        <v>81</v>
      </c>
      <c r="BH539" s="32" t="s">
        <v>34</v>
      </c>
      <c r="BI539" s="32" t="s">
        <v>307</v>
      </c>
    </row>
    <row r="540" spans="1:61" x14ac:dyDescent="0.35">
      <c r="A540" s="4">
        <f t="shared" si="45"/>
        <v>540</v>
      </c>
      <c r="B540" s="4">
        <f t="shared" si="46"/>
        <v>539</v>
      </c>
      <c r="C540" s="12">
        <v>44068</v>
      </c>
      <c r="D540" t="s">
        <v>57</v>
      </c>
      <c r="E540" s="5" t="s">
        <v>54</v>
      </c>
      <c r="F540" t="s">
        <v>758</v>
      </c>
      <c r="G540" t="s">
        <v>330</v>
      </c>
      <c r="H540" s="21">
        <f>VLOOKUP(G540,lists!Z:AA,2,FALSE)</f>
        <v>10</v>
      </c>
      <c r="I540">
        <v>6</v>
      </c>
      <c r="J540" t="s">
        <v>32</v>
      </c>
      <c r="N540" t="s">
        <v>862</v>
      </c>
      <c r="O540" t="s">
        <v>34</v>
      </c>
      <c r="P540"/>
      <c r="Q540" t="s">
        <v>297</v>
      </c>
      <c r="U540" s="3" t="str">
        <f t="shared" si="48"/>
        <v>Other</v>
      </c>
      <c r="V540" s="3" t="str">
        <f t="shared" si="47"/>
        <v>A</v>
      </c>
      <c r="W540" t="b">
        <f>VLOOKUP(J540,lists!$B$2:$C$3,2,FALSE)</f>
        <v>1</v>
      </c>
      <c r="X540" t="b">
        <f>VLOOKUP(U540,lists!$B:$C,2,FALSE)</f>
        <v>1</v>
      </c>
      <c r="Y540" t="b">
        <f>IF(AND(H540&gt;=FLAT!$L$1,'Raw - F'!H540&lt;=FLAT!$L$2),TRUE,FALSE)</f>
        <v>1</v>
      </c>
      <c r="Z540" t="b">
        <f>VLOOKUP(V540,lists!$B$7:$C$8,2,FALSE)</f>
        <v>1</v>
      </c>
      <c r="AA540" t="b">
        <f>VLOOKUP(IF(K540="","Open",SUBSTITUTE(K540,"/Nov","")),lists!$B$27:$D$29,2,FALSE)</f>
        <v>1</v>
      </c>
      <c r="AB540" t="b">
        <f>VLOOKUP(I540,lists!B:C,2,FALSE)</f>
        <v>1</v>
      </c>
      <c r="AC540" t="b">
        <f>VLOOKUP(E540,lists!$B$23:$D$25,2,FALSE)</f>
        <v>1</v>
      </c>
      <c r="AD540">
        <f t="shared" si="49"/>
        <v>1</v>
      </c>
      <c r="AP540" s="32">
        <v>44006</v>
      </c>
      <c r="AQ540" s="32" t="s">
        <v>290</v>
      </c>
      <c r="AR540" s="32" t="s">
        <v>29</v>
      </c>
      <c r="AS540" s="32" t="s">
        <v>30</v>
      </c>
      <c r="AT540" s="32" t="s">
        <v>37</v>
      </c>
      <c r="AU540" s="32">
        <v>6</v>
      </c>
      <c r="AV540" s="32">
        <v>6</v>
      </c>
      <c r="AW540" s="32" t="s">
        <v>32</v>
      </c>
      <c r="BA540" s="32" t="s">
        <v>43</v>
      </c>
      <c r="BB540" s="32" t="s">
        <v>34</v>
      </c>
      <c r="BC540" s="32">
        <v>46</v>
      </c>
      <c r="BD540" s="32">
        <v>60</v>
      </c>
      <c r="BG540" s="32" t="s">
        <v>43</v>
      </c>
      <c r="BH540" s="32" t="s">
        <v>34</v>
      </c>
      <c r="BI540" s="32" t="s">
        <v>299</v>
      </c>
    </row>
    <row r="541" spans="1:61" x14ac:dyDescent="0.35">
      <c r="A541" s="4">
        <f t="shared" si="45"/>
        <v>541</v>
      </c>
      <c r="B541" s="4">
        <f t="shared" si="46"/>
        <v>540</v>
      </c>
      <c r="C541" s="12">
        <v>44068</v>
      </c>
      <c r="D541" t="s">
        <v>57</v>
      </c>
      <c r="E541" s="5" t="s">
        <v>54</v>
      </c>
      <c r="F541" t="s">
        <v>426</v>
      </c>
      <c r="G541" t="s">
        <v>329</v>
      </c>
      <c r="H541" s="21">
        <f>VLOOKUP(G541,lists!Z:AA,2,FALSE)</f>
        <v>8</v>
      </c>
      <c r="I541">
        <v>5</v>
      </c>
      <c r="J541" t="s">
        <v>40</v>
      </c>
      <c r="K541" t="s">
        <v>50</v>
      </c>
      <c r="N541" t="s">
        <v>862</v>
      </c>
      <c r="O541" t="s">
        <v>52</v>
      </c>
      <c r="P541"/>
      <c r="Q541">
        <v>0</v>
      </c>
      <c r="U541" s="3" t="str">
        <f t="shared" si="48"/>
        <v>Other</v>
      </c>
      <c r="V541" s="3" t="str">
        <f t="shared" si="47"/>
        <v>F</v>
      </c>
      <c r="W541" t="b">
        <f>VLOOKUP(J541,lists!$B$2:$C$3,2,FALSE)</f>
        <v>1</v>
      </c>
      <c r="X541" t="b">
        <f>VLOOKUP(U541,lists!$B:$C,2,FALSE)</f>
        <v>1</v>
      </c>
      <c r="Y541" t="b">
        <f>IF(AND(H541&gt;=FLAT!$L$1,'Raw - F'!H541&lt;=FLAT!$L$2),TRUE,FALSE)</f>
        <v>1</v>
      </c>
      <c r="Z541" t="b">
        <f>VLOOKUP(V541,lists!$B$7:$C$8,2,FALSE)</f>
        <v>1</v>
      </c>
      <c r="AA541" t="b">
        <f>VLOOKUP(IF(K541="","Open",SUBSTITUTE(K541,"/Nov","")),lists!$B$27:$D$29,2,FALSE)</f>
        <v>1</v>
      </c>
      <c r="AB541" t="b">
        <f>VLOOKUP(I541,lists!B:C,2,FALSE)</f>
        <v>1</v>
      </c>
      <c r="AC541" t="b">
        <f>VLOOKUP(E541,lists!$B$23:$D$25,2,FALSE)</f>
        <v>1</v>
      </c>
      <c r="AD541">
        <f t="shared" si="49"/>
        <v>1</v>
      </c>
      <c r="AP541" s="32">
        <v>44006</v>
      </c>
      <c r="AQ541" s="32" t="s">
        <v>220</v>
      </c>
      <c r="AR541" s="32" t="s">
        <v>48</v>
      </c>
      <c r="AS541" s="32" t="s">
        <v>30</v>
      </c>
      <c r="AT541" s="32" t="s">
        <v>39</v>
      </c>
      <c r="AU541" s="32">
        <v>5</v>
      </c>
      <c r="AV541" s="32">
        <v>4</v>
      </c>
      <c r="AW541" s="32" t="s">
        <v>32</v>
      </c>
      <c r="BA541" s="32" t="s">
        <v>43</v>
      </c>
      <c r="BB541" s="32" t="s">
        <v>34</v>
      </c>
      <c r="BC541" s="32">
        <v>66</v>
      </c>
      <c r="BD541" s="32">
        <v>85</v>
      </c>
      <c r="BG541" s="32" t="s">
        <v>43</v>
      </c>
      <c r="BH541" s="32" t="s">
        <v>34</v>
      </c>
      <c r="BI541" s="32" t="s">
        <v>293</v>
      </c>
    </row>
    <row r="542" spans="1:61" x14ac:dyDescent="0.35">
      <c r="A542" s="4">
        <f t="shared" si="45"/>
        <v>542</v>
      </c>
      <c r="B542" s="4">
        <f t="shared" si="46"/>
        <v>541</v>
      </c>
      <c r="C542" s="12">
        <v>44069</v>
      </c>
      <c r="D542" t="s">
        <v>173</v>
      </c>
      <c r="E542" s="5" t="s">
        <v>48</v>
      </c>
      <c r="F542" t="s">
        <v>759</v>
      </c>
      <c r="G542" t="s">
        <v>328</v>
      </c>
      <c r="H542" s="21">
        <f>VLOOKUP(G542,lists!Z:AA,2,FALSE)</f>
        <v>6</v>
      </c>
      <c r="I542">
        <v>6</v>
      </c>
      <c r="J542" t="s">
        <v>40</v>
      </c>
      <c r="L542" t="s">
        <v>865</v>
      </c>
      <c r="M542" t="s">
        <v>377</v>
      </c>
      <c r="N542" t="s">
        <v>867</v>
      </c>
      <c r="O542" t="s">
        <v>34</v>
      </c>
      <c r="P542"/>
      <c r="Q542">
        <v>0</v>
      </c>
      <c r="U542" s="3" t="str">
        <f t="shared" si="48"/>
        <v>Other</v>
      </c>
      <c r="V542" s="3" t="str">
        <f t="shared" si="47"/>
        <v>A</v>
      </c>
      <c r="W542" t="b">
        <f>VLOOKUP(J542,lists!$B$2:$C$3,2,FALSE)</f>
        <v>1</v>
      </c>
      <c r="X542" t="b">
        <f>VLOOKUP(U542,lists!$B:$C,2,FALSE)</f>
        <v>1</v>
      </c>
      <c r="Y542" t="b">
        <f>IF(AND(H542&gt;=FLAT!$L$1,'Raw - F'!H542&lt;=FLAT!$L$2),TRUE,FALSE)</f>
        <v>1</v>
      </c>
      <c r="Z542" t="b">
        <f>VLOOKUP(V542,lists!$B$7:$C$8,2,FALSE)</f>
        <v>1</v>
      </c>
      <c r="AA542" t="b">
        <f>VLOOKUP(IF(K542="","Open",SUBSTITUTE(K542,"/Nov","")),lists!$B$27:$D$29,2,FALSE)</f>
        <v>1</v>
      </c>
      <c r="AB542" t="b">
        <f>VLOOKUP(I542,lists!B:C,2,FALSE)</f>
        <v>1</v>
      </c>
      <c r="AC542" t="b">
        <f>VLOOKUP(E542,lists!$B$23:$D$25,2,FALSE)</f>
        <v>1</v>
      </c>
      <c r="AD542">
        <f t="shared" si="49"/>
        <v>1</v>
      </c>
      <c r="AP542" s="32">
        <v>44006</v>
      </c>
      <c r="AQ542" s="32" t="s">
        <v>220</v>
      </c>
      <c r="AR542" s="32" t="s">
        <v>48</v>
      </c>
      <c r="AS542" s="32" t="s">
        <v>30</v>
      </c>
      <c r="AT542" s="32" t="s">
        <v>39</v>
      </c>
      <c r="AU542" s="32">
        <v>5</v>
      </c>
      <c r="AV542" s="32">
        <v>5</v>
      </c>
      <c r="AW542" s="32" t="s">
        <v>32</v>
      </c>
      <c r="BA542" s="32" t="s">
        <v>33</v>
      </c>
      <c r="BB542" s="32" t="s">
        <v>34</v>
      </c>
      <c r="BC542" s="32">
        <v>51</v>
      </c>
      <c r="BD542" s="32">
        <v>70</v>
      </c>
      <c r="BG542" s="32" t="s">
        <v>81</v>
      </c>
      <c r="BH542" s="32" t="s">
        <v>34</v>
      </c>
      <c r="BI542" s="32" t="s">
        <v>303</v>
      </c>
    </row>
    <row r="543" spans="1:61" x14ac:dyDescent="0.35">
      <c r="A543" s="4">
        <f t="shared" si="45"/>
        <v>543</v>
      </c>
      <c r="B543" s="4">
        <f t="shared" si="46"/>
        <v>542</v>
      </c>
      <c r="C543" s="12">
        <v>44069</v>
      </c>
      <c r="D543" t="s">
        <v>173</v>
      </c>
      <c r="E543" s="5" t="s">
        <v>48</v>
      </c>
      <c r="F543" t="s">
        <v>760</v>
      </c>
      <c r="G543" t="s">
        <v>328</v>
      </c>
      <c r="H543" s="21">
        <f>VLOOKUP(G543,lists!Z:AA,2,FALSE)</f>
        <v>6</v>
      </c>
      <c r="I543">
        <v>4</v>
      </c>
      <c r="J543" t="s">
        <v>32</v>
      </c>
      <c r="N543" t="s">
        <v>862</v>
      </c>
      <c r="O543" t="s">
        <v>34</v>
      </c>
      <c r="P543"/>
      <c r="Q543" t="s">
        <v>308</v>
      </c>
      <c r="U543" s="3" t="str">
        <f t="shared" si="48"/>
        <v>Other</v>
      </c>
      <c r="V543" s="3" t="str">
        <f t="shared" si="47"/>
        <v>A</v>
      </c>
      <c r="W543" t="b">
        <f>VLOOKUP(J543,lists!$B$2:$C$3,2,FALSE)</f>
        <v>1</v>
      </c>
      <c r="X543" t="b">
        <f>VLOOKUP(U543,lists!$B:$C,2,FALSE)</f>
        <v>1</v>
      </c>
      <c r="Y543" t="b">
        <f>IF(AND(H543&gt;=FLAT!$L$1,'Raw - F'!H543&lt;=FLAT!$L$2),TRUE,FALSE)</f>
        <v>1</v>
      </c>
      <c r="Z543" t="b">
        <f>VLOOKUP(V543,lists!$B$7:$C$8,2,FALSE)</f>
        <v>1</v>
      </c>
      <c r="AA543" t="b">
        <f>VLOOKUP(IF(K543="","Open",SUBSTITUTE(K543,"/Nov","")),lists!$B$27:$D$29,2,FALSE)</f>
        <v>1</v>
      </c>
      <c r="AB543" t="b">
        <f>VLOOKUP(I543,lists!B:C,2,FALSE)</f>
        <v>1</v>
      </c>
      <c r="AC543" t="b">
        <f>VLOOKUP(E543,lists!$B$23:$D$25,2,FALSE)</f>
        <v>1</v>
      </c>
      <c r="AD543">
        <f t="shared" si="49"/>
        <v>1</v>
      </c>
      <c r="AP543" s="32">
        <v>44006</v>
      </c>
      <c r="AQ543" s="32" t="s">
        <v>220</v>
      </c>
      <c r="AR543" s="32" t="s">
        <v>48</v>
      </c>
      <c r="AS543" s="32" t="s">
        <v>49</v>
      </c>
      <c r="AT543" s="32" t="s">
        <v>37</v>
      </c>
      <c r="AU543" s="32">
        <v>6</v>
      </c>
      <c r="AV543" s="32">
        <v>5</v>
      </c>
      <c r="AW543" s="32" t="s">
        <v>40</v>
      </c>
      <c r="AX543" s="32" t="s">
        <v>50</v>
      </c>
      <c r="AY543" s="32" t="s">
        <v>56</v>
      </c>
      <c r="BA543" s="32" t="s">
        <v>42</v>
      </c>
      <c r="BB543" s="32" t="s">
        <v>34</v>
      </c>
      <c r="BC543" s="32">
        <v>0</v>
      </c>
      <c r="BD543" s="32">
        <v>0</v>
      </c>
      <c r="BG543" s="32" t="s">
        <v>42</v>
      </c>
      <c r="BH543" s="32" t="s">
        <v>34</v>
      </c>
      <c r="BI543" s="32" t="s">
        <v>91</v>
      </c>
    </row>
    <row r="544" spans="1:61" x14ac:dyDescent="0.35">
      <c r="A544" s="4">
        <f t="shared" si="45"/>
        <v>544</v>
      </c>
      <c r="B544" s="4">
        <f t="shared" si="46"/>
        <v>543</v>
      </c>
      <c r="C544" s="12">
        <v>44069</v>
      </c>
      <c r="D544" t="s">
        <v>173</v>
      </c>
      <c r="E544" s="5" t="s">
        <v>48</v>
      </c>
      <c r="F544" t="s">
        <v>761</v>
      </c>
      <c r="G544" t="s">
        <v>333</v>
      </c>
      <c r="H544" s="21">
        <f>VLOOKUP(G544,lists!Z:AA,2,FALSE)</f>
        <v>7</v>
      </c>
      <c r="I544">
        <v>6</v>
      </c>
      <c r="J544" t="s">
        <v>32</v>
      </c>
      <c r="N544" t="s">
        <v>862</v>
      </c>
      <c r="O544" t="s">
        <v>34</v>
      </c>
      <c r="P544"/>
      <c r="Q544" t="s">
        <v>297</v>
      </c>
      <c r="U544" s="3" t="str">
        <f t="shared" si="48"/>
        <v>Other</v>
      </c>
      <c r="V544" s="3" t="str">
        <f t="shared" si="47"/>
        <v>A</v>
      </c>
      <c r="W544" t="b">
        <f>VLOOKUP(J544,lists!$B$2:$C$3,2,FALSE)</f>
        <v>1</v>
      </c>
      <c r="X544" t="b">
        <f>VLOOKUP(U544,lists!$B:$C,2,FALSE)</f>
        <v>1</v>
      </c>
      <c r="Y544" t="b">
        <f>IF(AND(H544&gt;=FLAT!$L$1,'Raw - F'!H544&lt;=FLAT!$L$2),TRUE,FALSE)</f>
        <v>1</v>
      </c>
      <c r="Z544" t="b">
        <f>VLOOKUP(V544,lists!$B$7:$C$8,2,FALSE)</f>
        <v>1</v>
      </c>
      <c r="AA544" t="b">
        <f>VLOOKUP(IF(K544="","Open",SUBSTITUTE(K544,"/Nov","")),lists!$B$27:$D$29,2,FALSE)</f>
        <v>1</v>
      </c>
      <c r="AB544" t="b">
        <f>VLOOKUP(I544,lists!B:C,2,FALSE)</f>
        <v>1</v>
      </c>
      <c r="AC544" t="b">
        <f>VLOOKUP(E544,lists!$B$23:$D$25,2,FALSE)</f>
        <v>1</v>
      </c>
      <c r="AD544">
        <f t="shared" si="49"/>
        <v>1</v>
      </c>
      <c r="AP544" s="32">
        <v>44006</v>
      </c>
      <c r="AQ544" s="32" t="s">
        <v>220</v>
      </c>
      <c r="AR544" s="32" t="s">
        <v>48</v>
      </c>
      <c r="AS544" s="32" t="s">
        <v>44</v>
      </c>
      <c r="AT544" s="32" t="s">
        <v>37</v>
      </c>
      <c r="AU544" s="32">
        <v>6</v>
      </c>
      <c r="AV544" s="32">
        <v>5</v>
      </c>
      <c r="AW544" s="32" t="s">
        <v>40</v>
      </c>
      <c r="AX544" s="32" t="s">
        <v>41</v>
      </c>
      <c r="AY544" s="32" t="s">
        <v>60</v>
      </c>
      <c r="BA544" s="32">
        <v>345</v>
      </c>
      <c r="BB544" s="32" t="s">
        <v>34</v>
      </c>
      <c r="BC544" s="32">
        <v>0</v>
      </c>
      <c r="BD544" s="32">
        <v>0</v>
      </c>
      <c r="BG544" s="32" t="s">
        <v>81</v>
      </c>
      <c r="BH544" s="32" t="s">
        <v>34</v>
      </c>
      <c r="BI544" s="32" t="s">
        <v>91</v>
      </c>
    </row>
    <row r="545" spans="1:61" x14ac:dyDescent="0.35">
      <c r="A545" s="4">
        <f t="shared" ref="A545:A608" si="50">IF(B545="",A544,B545+1)</f>
        <v>545</v>
      </c>
      <c r="B545" s="4">
        <f t="shared" ref="B545:B608" si="51">IF(AND(A544&lt;1,AD545=1),1,IF(AD545=1,A544,""))</f>
        <v>544</v>
      </c>
      <c r="C545" s="12">
        <v>44069</v>
      </c>
      <c r="D545" t="s">
        <v>173</v>
      </c>
      <c r="E545" s="5" t="s">
        <v>48</v>
      </c>
      <c r="F545" t="s">
        <v>762</v>
      </c>
      <c r="G545" t="s">
        <v>67</v>
      </c>
      <c r="H545" s="21">
        <f>VLOOKUP(G545,lists!Z:AA,2,FALSE)</f>
        <v>12</v>
      </c>
      <c r="I545">
        <v>6</v>
      </c>
      <c r="J545" t="s">
        <v>32</v>
      </c>
      <c r="N545" t="s">
        <v>863</v>
      </c>
      <c r="O545" t="s">
        <v>34</v>
      </c>
      <c r="P545"/>
      <c r="Q545" t="s">
        <v>321</v>
      </c>
      <c r="U545" s="3" t="str">
        <f t="shared" si="48"/>
        <v>3YO</v>
      </c>
      <c r="V545" s="3" t="str">
        <f t="shared" si="47"/>
        <v>A</v>
      </c>
      <c r="W545" t="b">
        <f>VLOOKUP(J545,lists!$B$2:$C$3,2,FALSE)</f>
        <v>1</v>
      </c>
      <c r="X545" t="b">
        <f>VLOOKUP(U545,lists!$B:$C,2,FALSE)</f>
        <v>1</v>
      </c>
      <c r="Y545" t="b">
        <f>IF(AND(H545&gt;=FLAT!$L$1,'Raw - F'!H545&lt;=FLAT!$L$2),TRUE,FALSE)</f>
        <v>1</v>
      </c>
      <c r="Z545" t="b">
        <f>VLOOKUP(V545,lists!$B$7:$C$8,2,FALSE)</f>
        <v>1</v>
      </c>
      <c r="AA545" t="b">
        <f>VLOOKUP(IF(K545="","Open",SUBSTITUTE(K545,"/Nov","")),lists!$B$27:$D$29,2,FALSE)</f>
        <v>1</v>
      </c>
      <c r="AB545" t="b">
        <f>VLOOKUP(I545,lists!B:C,2,FALSE)</f>
        <v>1</v>
      </c>
      <c r="AC545" t="b">
        <f>VLOOKUP(E545,lists!$B$23:$D$25,2,FALSE)</f>
        <v>1</v>
      </c>
      <c r="AD545">
        <f t="shared" si="49"/>
        <v>1</v>
      </c>
      <c r="AP545" s="32">
        <v>44006</v>
      </c>
      <c r="AQ545" s="32" t="s">
        <v>220</v>
      </c>
      <c r="AR545" s="32" t="s">
        <v>48</v>
      </c>
      <c r="AS545" s="32" t="s">
        <v>30</v>
      </c>
      <c r="AT545" s="32" t="s">
        <v>45</v>
      </c>
      <c r="AU545" s="32">
        <v>10</v>
      </c>
      <c r="AV545" s="32">
        <v>5</v>
      </c>
      <c r="AW545" s="32" t="s">
        <v>32</v>
      </c>
      <c r="BA545" s="32" t="s">
        <v>33</v>
      </c>
      <c r="BB545" s="32" t="s">
        <v>34</v>
      </c>
      <c r="BC545" s="32">
        <v>56</v>
      </c>
      <c r="BD545" s="32">
        <v>75</v>
      </c>
      <c r="BG545" s="32" t="s">
        <v>81</v>
      </c>
      <c r="BH545" s="32" t="s">
        <v>34</v>
      </c>
      <c r="BI545" s="32" t="s">
        <v>296</v>
      </c>
    </row>
    <row r="546" spans="1:61" x14ac:dyDescent="0.35">
      <c r="A546" s="4">
        <f t="shared" si="50"/>
        <v>546</v>
      </c>
      <c r="B546" s="4">
        <f t="shared" si="51"/>
        <v>545</v>
      </c>
      <c r="C546" s="12">
        <v>44069</v>
      </c>
      <c r="D546" t="s">
        <v>173</v>
      </c>
      <c r="E546" s="5" t="s">
        <v>48</v>
      </c>
      <c r="F546" t="s">
        <v>763</v>
      </c>
      <c r="G546" t="s">
        <v>333</v>
      </c>
      <c r="H546" s="21">
        <f>VLOOKUP(G546,lists!Z:AA,2,FALSE)</f>
        <v>7</v>
      </c>
      <c r="I546">
        <v>5</v>
      </c>
      <c r="J546" t="s">
        <v>40</v>
      </c>
      <c r="K546" t="s">
        <v>50</v>
      </c>
      <c r="N546" t="s">
        <v>861</v>
      </c>
      <c r="O546" t="s">
        <v>120</v>
      </c>
      <c r="P546"/>
      <c r="Q546">
        <v>0</v>
      </c>
      <c r="U546" s="3" t="str">
        <f t="shared" si="48"/>
        <v>2YO</v>
      </c>
      <c r="V546" s="3" t="str">
        <f t="shared" si="47"/>
        <v>A</v>
      </c>
      <c r="W546" t="b">
        <f>VLOOKUP(J546,lists!$B$2:$C$3,2,FALSE)</f>
        <v>1</v>
      </c>
      <c r="X546" t="b">
        <f>VLOOKUP(U546,lists!$B:$C,2,FALSE)</f>
        <v>1</v>
      </c>
      <c r="Y546" t="b">
        <f>IF(AND(H546&gt;=FLAT!$L$1,'Raw - F'!H546&lt;=FLAT!$L$2),TRUE,FALSE)</f>
        <v>1</v>
      </c>
      <c r="Z546" t="b">
        <f>VLOOKUP(V546,lists!$B$7:$C$8,2,FALSE)</f>
        <v>1</v>
      </c>
      <c r="AA546" t="b">
        <f>VLOOKUP(IF(K546="","Open",SUBSTITUTE(K546,"/Nov","")),lists!$B$27:$D$29,2,FALSE)</f>
        <v>1</v>
      </c>
      <c r="AB546" t="b">
        <f>VLOOKUP(I546,lists!B:C,2,FALSE)</f>
        <v>1</v>
      </c>
      <c r="AC546" t="b">
        <f>VLOOKUP(E546,lists!$B$23:$D$25,2,FALSE)</f>
        <v>1</v>
      </c>
      <c r="AD546">
        <f t="shared" si="49"/>
        <v>1</v>
      </c>
      <c r="AP546" s="32">
        <v>44006</v>
      </c>
      <c r="AQ546" s="32" t="s">
        <v>220</v>
      </c>
      <c r="AR546" s="32" t="s">
        <v>48</v>
      </c>
      <c r="AS546" s="32" t="s">
        <v>30</v>
      </c>
      <c r="AT546" s="32" t="s">
        <v>39</v>
      </c>
      <c r="AU546" s="32">
        <v>5</v>
      </c>
      <c r="AV546" s="32">
        <v>6</v>
      </c>
      <c r="AW546" s="32" t="s">
        <v>32</v>
      </c>
      <c r="BA546" s="32" t="s">
        <v>33</v>
      </c>
      <c r="BB546" s="32" t="s">
        <v>34</v>
      </c>
      <c r="BC546" s="32">
        <v>46</v>
      </c>
      <c r="BD546" s="32">
        <v>63</v>
      </c>
      <c r="BG546" s="32" t="s">
        <v>81</v>
      </c>
      <c r="BH546" s="32" t="s">
        <v>34</v>
      </c>
      <c r="BI546" s="32" t="s">
        <v>306</v>
      </c>
    </row>
    <row r="547" spans="1:61" x14ac:dyDescent="0.35">
      <c r="A547" s="4">
        <f t="shared" si="50"/>
        <v>547</v>
      </c>
      <c r="B547" s="4">
        <f t="shared" si="51"/>
        <v>546</v>
      </c>
      <c r="C547" s="12">
        <v>44069</v>
      </c>
      <c r="D547" t="s">
        <v>173</v>
      </c>
      <c r="E547" s="5" t="s">
        <v>48</v>
      </c>
      <c r="F547" t="s">
        <v>764</v>
      </c>
      <c r="G547" t="s">
        <v>333</v>
      </c>
      <c r="H547" s="21">
        <f>VLOOKUP(G547,lists!Z:AA,2,FALSE)</f>
        <v>7</v>
      </c>
      <c r="I547">
        <v>5</v>
      </c>
      <c r="J547" t="s">
        <v>40</v>
      </c>
      <c r="K547" t="s">
        <v>41</v>
      </c>
      <c r="L547" t="s">
        <v>60</v>
      </c>
      <c r="N547" t="s">
        <v>861</v>
      </c>
      <c r="O547" t="s">
        <v>52</v>
      </c>
      <c r="P547" s="36">
        <v>33000</v>
      </c>
      <c r="Q547">
        <v>0</v>
      </c>
      <c r="U547" s="3" t="str">
        <f t="shared" si="48"/>
        <v>2YO</v>
      </c>
      <c r="V547" s="3" t="str">
        <f t="shared" si="47"/>
        <v>F</v>
      </c>
      <c r="W547" t="b">
        <f>VLOOKUP(J547,lists!$B$2:$C$3,2,FALSE)</f>
        <v>1</v>
      </c>
      <c r="X547" t="b">
        <f>VLOOKUP(U547,lists!$B:$C,2,FALSE)</f>
        <v>1</v>
      </c>
      <c r="Y547" t="b">
        <f>IF(AND(H547&gt;=FLAT!$L$1,'Raw - F'!H547&lt;=FLAT!$L$2),TRUE,FALSE)</f>
        <v>1</v>
      </c>
      <c r="Z547" t="b">
        <f>VLOOKUP(V547,lists!$B$7:$C$8,2,FALSE)</f>
        <v>1</v>
      </c>
      <c r="AA547" t="b">
        <f>VLOOKUP(IF(K547="","Open",SUBSTITUTE(K547,"/Nov","")),lists!$B$27:$D$29,2,FALSE)</f>
        <v>1</v>
      </c>
      <c r="AB547" t="b">
        <f>VLOOKUP(I547,lists!B:C,2,FALSE)</f>
        <v>1</v>
      </c>
      <c r="AC547" t="b">
        <f>VLOOKUP(E547,lists!$B$23:$D$25,2,FALSE)</f>
        <v>1</v>
      </c>
      <c r="AD547">
        <f t="shared" si="49"/>
        <v>1</v>
      </c>
      <c r="AP547" s="32">
        <v>44006</v>
      </c>
      <c r="AQ547" s="32" t="s">
        <v>220</v>
      </c>
      <c r="AR547" s="32" t="s">
        <v>48</v>
      </c>
      <c r="AS547" s="32" t="s">
        <v>30</v>
      </c>
      <c r="AT547" s="32" t="s">
        <v>45</v>
      </c>
      <c r="AU547" s="32">
        <v>10</v>
      </c>
      <c r="AV547" s="32">
        <v>6</v>
      </c>
      <c r="AW547" s="32" t="s">
        <v>32</v>
      </c>
      <c r="BA547" s="32" t="s">
        <v>43</v>
      </c>
      <c r="BB547" s="32" t="s">
        <v>34</v>
      </c>
      <c r="BC547" s="32">
        <v>46</v>
      </c>
      <c r="BD547" s="32">
        <v>65</v>
      </c>
      <c r="BG547" s="32" t="s">
        <v>43</v>
      </c>
      <c r="BH547" s="32" t="s">
        <v>34</v>
      </c>
      <c r="BI547" s="32" t="s">
        <v>297</v>
      </c>
    </row>
    <row r="548" spans="1:61" x14ac:dyDescent="0.35">
      <c r="A548" s="4">
        <f t="shared" si="50"/>
        <v>548</v>
      </c>
      <c r="B548" s="4">
        <f t="shared" si="51"/>
        <v>547</v>
      </c>
      <c r="C548" s="12">
        <v>44069</v>
      </c>
      <c r="D548" t="s">
        <v>173</v>
      </c>
      <c r="E548" s="5" t="s">
        <v>48</v>
      </c>
      <c r="F548" t="s">
        <v>765</v>
      </c>
      <c r="G548" t="s">
        <v>333</v>
      </c>
      <c r="H548" s="21">
        <f>VLOOKUP(G548,lists!Z:AA,2,FALSE)</f>
        <v>7</v>
      </c>
      <c r="I548">
        <v>4</v>
      </c>
      <c r="J548" t="s">
        <v>32</v>
      </c>
      <c r="N548" t="s">
        <v>862</v>
      </c>
      <c r="O548" t="s">
        <v>34</v>
      </c>
      <c r="P548"/>
      <c r="Q548" t="s">
        <v>293</v>
      </c>
      <c r="U548" s="3" t="str">
        <f t="shared" si="48"/>
        <v>Other</v>
      </c>
      <c r="V548" s="3" t="str">
        <f t="shared" si="47"/>
        <v>A</v>
      </c>
      <c r="W548" t="b">
        <f>VLOOKUP(J548,lists!$B$2:$C$3,2,FALSE)</f>
        <v>1</v>
      </c>
      <c r="X548" t="b">
        <f>VLOOKUP(U548,lists!$B:$C,2,FALSE)</f>
        <v>1</v>
      </c>
      <c r="Y548" t="b">
        <f>IF(AND(H548&gt;=FLAT!$L$1,'Raw - F'!H548&lt;=FLAT!$L$2),TRUE,FALSE)</f>
        <v>1</v>
      </c>
      <c r="Z548" t="b">
        <f>VLOOKUP(V548,lists!$B$7:$C$8,2,FALSE)</f>
        <v>1</v>
      </c>
      <c r="AA548" t="b">
        <f>VLOOKUP(IF(K548="","Open",SUBSTITUTE(K548,"/Nov","")),lists!$B$27:$D$29,2,FALSE)</f>
        <v>1</v>
      </c>
      <c r="AB548" t="b">
        <f>VLOOKUP(I548,lists!B:C,2,FALSE)</f>
        <v>1</v>
      </c>
      <c r="AC548" t="b">
        <f>VLOOKUP(E548,lists!$B$23:$D$25,2,FALSE)</f>
        <v>1</v>
      </c>
      <c r="AD548">
        <f t="shared" si="49"/>
        <v>1</v>
      </c>
      <c r="AP548" s="32">
        <v>44006</v>
      </c>
      <c r="AQ548" s="32" t="s">
        <v>220</v>
      </c>
      <c r="AR548" s="32" t="s">
        <v>48</v>
      </c>
      <c r="AS548" s="32" t="s">
        <v>30</v>
      </c>
      <c r="AT548" s="32" t="s">
        <v>45</v>
      </c>
      <c r="AU548" s="32">
        <v>10</v>
      </c>
      <c r="AV548" s="32">
        <v>6</v>
      </c>
      <c r="AW548" s="32" t="s">
        <v>32</v>
      </c>
      <c r="BA548" s="32" t="s">
        <v>33</v>
      </c>
      <c r="BB548" s="32" t="s">
        <v>34</v>
      </c>
      <c r="BC548" s="32">
        <v>46</v>
      </c>
      <c r="BD548" s="32">
        <v>63</v>
      </c>
      <c r="BG548" s="32" t="s">
        <v>81</v>
      </c>
      <c r="BH548" s="32" t="s">
        <v>34</v>
      </c>
      <c r="BI548" s="32" t="s">
        <v>306</v>
      </c>
    </row>
    <row r="549" spans="1:61" x14ac:dyDescent="0.35">
      <c r="A549" s="4">
        <f t="shared" si="50"/>
        <v>549</v>
      </c>
      <c r="B549" s="4">
        <f t="shared" si="51"/>
        <v>548</v>
      </c>
      <c r="C549" s="12">
        <v>44069</v>
      </c>
      <c r="D549" t="s">
        <v>173</v>
      </c>
      <c r="E549" s="5" t="s">
        <v>48</v>
      </c>
      <c r="F549" t="s">
        <v>351</v>
      </c>
      <c r="G549" t="s">
        <v>327</v>
      </c>
      <c r="H549" s="21">
        <f>VLOOKUP(G549,lists!Z:AA,2,FALSE)</f>
        <v>5</v>
      </c>
      <c r="I549">
        <v>6</v>
      </c>
      <c r="J549" t="s">
        <v>32</v>
      </c>
      <c r="N549" t="s">
        <v>862</v>
      </c>
      <c r="O549" t="s">
        <v>34</v>
      </c>
      <c r="P549"/>
      <c r="Q549" t="s">
        <v>321</v>
      </c>
      <c r="U549" s="3" t="str">
        <f t="shared" si="48"/>
        <v>Other</v>
      </c>
      <c r="V549" s="3" t="str">
        <f t="shared" si="47"/>
        <v>A</v>
      </c>
      <c r="W549" t="b">
        <f>VLOOKUP(J549,lists!$B$2:$C$3,2,FALSE)</f>
        <v>1</v>
      </c>
      <c r="X549" t="b">
        <f>VLOOKUP(U549,lists!$B:$C,2,FALSE)</f>
        <v>1</v>
      </c>
      <c r="Y549" t="b">
        <f>IF(AND(H549&gt;=FLAT!$L$1,'Raw - F'!H549&lt;=FLAT!$L$2),TRUE,FALSE)</f>
        <v>1</v>
      </c>
      <c r="Z549" t="b">
        <f>VLOOKUP(V549,lists!$B$7:$C$8,2,FALSE)</f>
        <v>1</v>
      </c>
      <c r="AA549" t="b">
        <f>VLOOKUP(IF(K549="","Open",SUBSTITUTE(K549,"/Nov","")),lists!$B$27:$D$29,2,FALSE)</f>
        <v>1</v>
      </c>
      <c r="AB549" t="b">
        <f>VLOOKUP(I549,lists!B:C,2,FALSE)</f>
        <v>1</v>
      </c>
      <c r="AC549" t="b">
        <f>VLOOKUP(E549,lists!$B$23:$D$25,2,FALSE)</f>
        <v>1</v>
      </c>
      <c r="AD549">
        <f t="shared" si="49"/>
        <v>1</v>
      </c>
      <c r="AP549" s="32">
        <v>44007</v>
      </c>
      <c r="AQ549" s="32" t="s">
        <v>211</v>
      </c>
      <c r="AR549" s="32" t="s">
        <v>48</v>
      </c>
      <c r="AS549" s="32" t="s">
        <v>30</v>
      </c>
      <c r="AT549" s="32" t="s">
        <v>37</v>
      </c>
      <c r="AU549" s="32">
        <v>6</v>
      </c>
      <c r="AV549" s="32">
        <v>4</v>
      </c>
      <c r="AW549" s="32" t="s">
        <v>32</v>
      </c>
      <c r="BA549" s="32" t="s">
        <v>33</v>
      </c>
      <c r="BB549" s="32" t="s">
        <v>34</v>
      </c>
      <c r="BC549" s="32">
        <v>61</v>
      </c>
      <c r="BD549" s="32">
        <v>80</v>
      </c>
      <c r="BG549" s="32" t="s">
        <v>81</v>
      </c>
      <c r="BH549" s="32" t="s">
        <v>34</v>
      </c>
      <c r="BI549" s="32" t="s">
        <v>308</v>
      </c>
    </row>
    <row r="550" spans="1:61" x14ac:dyDescent="0.35">
      <c r="A550" s="4">
        <f t="shared" si="50"/>
        <v>550</v>
      </c>
      <c r="B550" s="4">
        <f t="shared" si="51"/>
        <v>549</v>
      </c>
      <c r="C550" s="12">
        <v>44069</v>
      </c>
      <c r="D550" t="s">
        <v>62</v>
      </c>
      <c r="E550" s="5" t="s">
        <v>48</v>
      </c>
      <c r="F550" t="s">
        <v>766</v>
      </c>
      <c r="G550" t="s">
        <v>328</v>
      </c>
      <c r="H550" s="21">
        <f>VLOOKUP(G550,lists!Z:AA,2,FALSE)</f>
        <v>6</v>
      </c>
      <c r="I550">
        <v>6</v>
      </c>
      <c r="J550" t="s">
        <v>32</v>
      </c>
      <c r="N550" t="s">
        <v>862</v>
      </c>
      <c r="O550" t="s">
        <v>34</v>
      </c>
      <c r="P550"/>
      <c r="Q550" t="s">
        <v>321</v>
      </c>
      <c r="U550" s="3" t="str">
        <f t="shared" si="48"/>
        <v>Other</v>
      </c>
      <c r="V550" s="3" t="str">
        <f t="shared" si="47"/>
        <v>A</v>
      </c>
      <c r="W550" t="b">
        <f>VLOOKUP(J550,lists!$B$2:$C$3,2,FALSE)</f>
        <v>1</v>
      </c>
      <c r="X550" t="b">
        <f>VLOOKUP(U550,lists!$B:$C,2,FALSE)</f>
        <v>1</v>
      </c>
      <c r="Y550" t="b">
        <f>IF(AND(H550&gt;=FLAT!$L$1,'Raw - F'!H550&lt;=FLAT!$L$2),TRUE,FALSE)</f>
        <v>1</v>
      </c>
      <c r="Z550" t="b">
        <f>VLOOKUP(V550,lists!$B$7:$C$8,2,FALSE)</f>
        <v>1</v>
      </c>
      <c r="AA550" t="b">
        <f>VLOOKUP(IF(K550="","Open",SUBSTITUTE(K550,"/Nov","")),lists!$B$27:$D$29,2,FALSE)</f>
        <v>1</v>
      </c>
      <c r="AB550" t="b">
        <f>VLOOKUP(I550,lists!B:C,2,FALSE)</f>
        <v>1</v>
      </c>
      <c r="AC550" t="b">
        <f>VLOOKUP(E550,lists!$B$23:$D$25,2,FALSE)</f>
        <v>1</v>
      </c>
      <c r="AD550">
        <f t="shared" si="49"/>
        <v>1</v>
      </c>
      <c r="AP550" s="32">
        <v>44007</v>
      </c>
      <c r="AQ550" s="32" t="s">
        <v>211</v>
      </c>
      <c r="AR550" s="32" t="s">
        <v>48</v>
      </c>
      <c r="AS550" s="32" t="s">
        <v>44</v>
      </c>
      <c r="AT550" s="32" t="s">
        <v>39</v>
      </c>
      <c r="AU550" s="32">
        <v>5</v>
      </c>
      <c r="AV550" s="32">
        <v>5</v>
      </c>
      <c r="AW550" s="32" t="s">
        <v>40</v>
      </c>
      <c r="AX550" s="32" t="s">
        <v>41</v>
      </c>
      <c r="BA550" s="32" t="s">
        <v>46</v>
      </c>
      <c r="BB550" s="32" t="s">
        <v>34</v>
      </c>
      <c r="BC550" s="32">
        <v>0</v>
      </c>
      <c r="BD550" s="32">
        <v>0</v>
      </c>
      <c r="BG550" s="32" t="s">
        <v>81</v>
      </c>
      <c r="BH550" s="32" t="s">
        <v>34</v>
      </c>
      <c r="BI550" s="32" t="s">
        <v>91</v>
      </c>
    </row>
    <row r="551" spans="1:61" x14ac:dyDescent="0.35">
      <c r="A551" s="4">
        <f t="shared" si="50"/>
        <v>551</v>
      </c>
      <c r="B551" s="4">
        <f t="shared" si="51"/>
        <v>550</v>
      </c>
      <c r="C551" s="12">
        <v>44069</v>
      </c>
      <c r="D551" t="s">
        <v>62</v>
      </c>
      <c r="E551" s="5" t="s">
        <v>48</v>
      </c>
      <c r="F551" t="s">
        <v>767</v>
      </c>
      <c r="G551" t="s">
        <v>333</v>
      </c>
      <c r="H551" s="21">
        <f>VLOOKUP(G551,lists!Z:AA,2,FALSE)</f>
        <v>7</v>
      </c>
      <c r="I551">
        <v>6</v>
      </c>
      <c r="J551" t="s">
        <v>32</v>
      </c>
      <c r="N551" t="s">
        <v>861</v>
      </c>
      <c r="O551" t="s">
        <v>34</v>
      </c>
      <c r="P551"/>
      <c r="Q551" t="s">
        <v>297</v>
      </c>
      <c r="U551" s="3" t="str">
        <f t="shared" si="48"/>
        <v>2YO</v>
      </c>
      <c r="V551" s="3" t="str">
        <f t="shared" si="47"/>
        <v>A</v>
      </c>
      <c r="W551" t="b">
        <f>VLOOKUP(J551,lists!$B$2:$C$3,2,FALSE)</f>
        <v>1</v>
      </c>
      <c r="X551" t="b">
        <f>VLOOKUP(U551,lists!$B:$C,2,FALSE)</f>
        <v>1</v>
      </c>
      <c r="Y551" t="b">
        <f>IF(AND(H551&gt;=FLAT!$L$1,'Raw - F'!H551&lt;=FLAT!$L$2),TRUE,FALSE)</f>
        <v>1</v>
      </c>
      <c r="Z551" t="b">
        <f>VLOOKUP(V551,lists!$B$7:$C$8,2,FALSE)</f>
        <v>1</v>
      </c>
      <c r="AA551" t="b">
        <f>VLOOKUP(IF(K551="","Open",SUBSTITUTE(K551,"/Nov","")),lists!$B$27:$D$29,2,FALSE)</f>
        <v>1</v>
      </c>
      <c r="AB551" t="b">
        <f>VLOOKUP(I551,lists!B:C,2,FALSE)</f>
        <v>1</v>
      </c>
      <c r="AC551" t="b">
        <f>VLOOKUP(E551,lists!$B$23:$D$25,2,FALSE)</f>
        <v>1</v>
      </c>
      <c r="AD551">
        <f t="shared" si="49"/>
        <v>1</v>
      </c>
      <c r="AP551" s="32">
        <v>44007</v>
      </c>
      <c r="AQ551" s="32" t="s">
        <v>211</v>
      </c>
      <c r="AR551" s="32" t="s">
        <v>48</v>
      </c>
      <c r="AS551" s="32" t="s">
        <v>44</v>
      </c>
      <c r="AT551" s="32" t="s">
        <v>37</v>
      </c>
      <c r="AU551" s="32">
        <v>6</v>
      </c>
      <c r="AV551" s="32">
        <v>5</v>
      </c>
      <c r="AW551" s="32" t="s">
        <v>40</v>
      </c>
      <c r="AX551" s="32" t="s">
        <v>41</v>
      </c>
      <c r="AY551" s="32" t="s">
        <v>56</v>
      </c>
      <c r="BA551" s="32" t="s">
        <v>42</v>
      </c>
      <c r="BB551" s="32" t="s">
        <v>34</v>
      </c>
      <c r="BC551" s="32">
        <v>0</v>
      </c>
      <c r="BD551" s="32">
        <v>0</v>
      </c>
      <c r="BG551" s="32" t="s">
        <v>42</v>
      </c>
      <c r="BH551" s="32" t="s">
        <v>34</v>
      </c>
      <c r="BI551" s="32" t="s">
        <v>91</v>
      </c>
    </row>
    <row r="552" spans="1:61" x14ac:dyDescent="0.35">
      <c r="A552" s="4">
        <f t="shared" si="50"/>
        <v>552</v>
      </c>
      <c r="B552" s="4">
        <f t="shared" si="51"/>
        <v>551</v>
      </c>
      <c r="C552" s="12">
        <v>44069</v>
      </c>
      <c r="D552" t="s">
        <v>62</v>
      </c>
      <c r="E552" s="5" t="s">
        <v>48</v>
      </c>
      <c r="F552" t="s">
        <v>768</v>
      </c>
      <c r="G552" t="s">
        <v>67</v>
      </c>
      <c r="H552" s="21">
        <f>VLOOKUP(G552,lists!Z:AA,2,FALSE)</f>
        <v>12</v>
      </c>
      <c r="I552">
        <v>6</v>
      </c>
      <c r="J552" t="s">
        <v>32</v>
      </c>
      <c r="N552" t="s">
        <v>864</v>
      </c>
      <c r="O552" t="s">
        <v>34</v>
      </c>
      <c r="P552"/>
      <c r="Q552" t="s">
        <v>321</v>
      </c>
      <c r="U552" s="3" t="str">
        <f t="shared" si="48"/>
        <v>Other</v>
      </c>
      <c r="V552" s="3" t="str">
        <f t="shared" si="47"/>
        <v>A</v>
      </c>
      <c r="W552" t="b">
        <f>VLOOKUP(J552,lists!$B$2:$C$3,2,FALSE)</f>
        <v>1</v>
      </c>
      <c r="X552" t="b">
        <f>VLOOKUP(U552,lists!$B:$C,2,FALSE)</f>
        <v>1</v>
      </c>
      <c r="Y552" t="b">
        <f>IF(AND(H552&gt;=FLAT!$L$1,'Raw - F'!H552&lt;=FLAT!$L$2),TRUE,FALSE)</f>
        <v>1</v>
      </c>
      <c r="Z552" t="b">
        <f>VLOOKUP(V552,lists!$B$7:$C$8,2,FALSE)</f>
        <v>1</v>
      </c>
      <c r="AA552" t="b">
        <f>VLOOKUP(IF(K552="","Open",SUBSTITUTE(K552,"/Nov","")),lists!$B$27:$D$29,2,FALSE)</f>
        <v>1</v>
      </c>
      <c r="AB552" t="b">
        <f>VLOOKUP(I552,lists!B:C,2,FALSE)</f>
        <v>1</v>
      </c>
      <c r="AC552" t="b">
        <f>VLOOKUP(E552,lists!$B$23:$D$25,2,FALSE)</f>
        <v>1</v>
      </c>
      <c r="AD552">
        <f t="shared" si="49"/>
        <v>1</v>
      </c>
      <c r="AP552" s="32">
        <v>44007</v>
      </c>
      <c r="AQ552" s="32" t="s">
        <v>211</v>
      </c>
      <c r="AR552" s="32" t="s">
        <v>48</v>
      </c>
      <c r="AS552" s="32" t="s">
        <v>49</v>
      </c>
      <c r="AT552" s="32" t="s">
        <v>36</v>
      </c>
      <c r="AU552" s="32">
        <v>8</v>
      </c>
      <c r="AV552" s="32">
        <v>5</v>
      </c>
      <c r="AW552" s="32" t="s">
        <v>40</v>
      </c>
      <c r="AX552" s="32" t="s">
        <v>50</v>
      </c>
      <c r="BA552" s="32" t="s">
        <v>46</v>
      </c>
      <c r="BB552" s="32" t="s">
        <v>34</v>
      </c>
      <c r="BC552" s="32">
        <v>0</v>
      </c>
      <c r="BD552" s="32">
        <v>0</v>
      </c>
      <c r="BG552" s="32" t="s">
        <v>81</v>
      </c>
      <c r="BH552" s="32" t="s">
        <v>34</v>
      </c>
      <c r="BI552" s="32" t="s">
        <v>91</v>
      </c>
    </row>
    <row r="553" spans="1:61" x14ac:dyDescent="0.35">
      <c r="A553" s="4">
        <f t="shared" si="50"/>
        <v>553</v>
      </c>
      <c r="B553" s="4">
        <f t="shared" si="51"/>
        <v>552</v>
      </c>
      <c r="C553" s="12">
        <v>44069</v>
      </c>
      <c r="D553" t="s">
        <v>62</v>
      </c>
      <c r="E553" s="5" t="s">
        <v>48</v>
      </c>
      <c r="F553" t="s">
        <v>769</v>
      </c>
      <c r="G553" t="s">
        <v>86</v>
      </c>
      <c r="H553" s="21">
        <f>VLOOKUP(G553,lists!Z:AA,2,FALSE)</f>
        <v>16</v>
      </c>
      <c r="I553">
        <v>4</v>
      </c>
      <c r="J553" t="s">
        <v>32</v>
      </c>
      <c r="N553" t="s">
        <v>862</v>
      </c>
      <c r="O553" t="s">
        <v>34</v>
      </c>
      <c r="P553"/>
      <c r="Q553" t="s">
        <v>293</v>
      </c>
      <c r="U553" s="3" t="str">
        <f t="shared" si="48"/>
        <v>Other</v>
      </c>
      <c r="V553" s="3" t="str">
        <f t="shared" si="47"/>
        <v>A</v>
      </c>
      <c r="W553" t="b">
        <f>VLOOKUP(J553,lists!$B$2:$C$3,2,FALSE)</f>
        <v>1</v>
      </c>
      <c r="X553" t="b">
        <f>VLOOKUP(U553,lists!$B:$C,2,FALSE)</f>
        <v>1</v>
      </c>
      <c r="Y553" t="b">
        <f>IF(AND(H553&gt;=FLAT!$L$1,'Raw - F'!H553&lt;=FLAT!$L$2),TRUE,FALSE)</f>
        <v>1</v>
      </c>
      <c r="Z553" t="b">
        <f>VLOOKUP(V553,lists!$B$7:$C$8,2,FALSE)</f>
        <v>1</v>
      </c>
      <c r="AA553" t="b">
        <f>VLOOKUP(IF(K553="","Open",SUBSTITUTE(K553,"/Nov","")),lists!$B$27:$D$29,2,FALSE)</f>
        <v>1</v>
      </c>
      <c r="AB553" t="b">
        <f>VLOOKUP(I553,lists!B:C,2,FALSE)</f>
        <v>1</v>
      </c>
      <c r="AC553" t="b">
        <f>VLOOKUP(E553,lists!$B$23:$D$25,2,FALSE)</f>
        <v>1</v>
      </c>
      <c r="AD553">
        <f t="shared" si="49"/>
        <v>1</v>
      </c>
      <c r="AP553" s="32">
        <v>44007</v>
      </c>
      <c r="AQ553" s="32" t="s">
        <v>211</v>
      </c>
      <c r="AR553" s="32" t="s">
        <v>48</v>
      </c>
      <c r="AS553" s="32" t="s">
        <v>30</v>
      </c>
      <c r="AT553" s="32" t="s">
        <v>45</v>
      </c>
      <c r="AU553" s="32">
        <v>10</v>
      </c>
      <c r="AV553" s="32">
        <v>5</v>
      </c>
      <c r="AW553" s="32" t="s">
        <v>32</v>
      </c>
      <c r="BA553" s="32" t="s">
        <v>33</v>
      </c>
      <c r="BB553" s="32" t="s">
        <v>34</v>
      </c>
      <c r="BC553" s="32">
        <v>49</v>
      </c>
      <c r="BD553" s="32">
        <v>68</v>
      </c>
      <c r="BG553" s="32" t="s">
        <v>81</v>
      </c>
      <c r="BH553" s="32" t="s">
        <v>34</v>
      </c>
      <c r="BI553" s="32" t="s">
        <v>295</v>
      </c>
    </row>
    <row r="554" spans="1:61" x14ac:dyDescent="0.35">
      <c r="A554" s="4">
        <f t="shared" si="50"/>
        <v>554</v>
      </c>
      <c r="B554" s="4">
        <f t="shared" si="51"/>
        <v>553</v>
      </c>
      <c r="C554" s="12">
        <v>44069</v>
      </c>
      <c r="D554" t="s">
        <v>62</v>
      </c>
      <c r="E554" s="5" t="s">
        <v>48</v>
      </c>
      <c r="F554" t="s">
        <v>538</v>
      </c>
      <c r="G554" t="s">
        <v>330</v>
      </c>
      <c r="H554" s="21">
        <f>VLOOKUP(G554,lists!Z:AA,2,FALSE)</f>
        <v>10</v>
      </c>
      <c r="I554">
        <v>6</v>
      </c>
      <c r="J554" t="s">
        <v>40</v>
      </c>
      <c r="N554" t="s">
        <v>862</v>
      </c>
      <c r="O554" t="s">
        <v>34</v>
      </c>
      <c r="P554"/>
      <c r="Q554" t="s">
        <v>871</v>
      </c>
      <c r="U554" s="3" t="str">
        <f t="shared" si="48"/>
        <v>Other</v>
      </c>
      <c r="V554" s="3" t="str">
        <f t="shared" si="47"/>
        <v>A</v>
      </c>
      <c r="W554" t="b">
        <f>VLOOKUP(J554,lists!$B$2:$C$3,2,FALSE)</f>
        <v>1</v>
      </c>
      <c r="X554" t="b">
        <f>VLOOKUP(U554,lists!$B:$C,2,FALSE)</f>
        <v>1</v>
      </c>
      <c r="Y554" t="b">
        <f>IF(AND(H554&gt;=FLAT!$L$1,'Raw - F'!H554&lt;=FLAT!$L$2),TRUE,FALSE)</f>
        <v>1</v>
      </c>
      <c r="Z554" t="b">
        <f>VLOOKUP(V554,lists!$B$7:$C$8,2,FALSE)</f>
        <v>1</v>
      </c>
      <c r="AA554" t="b">
        <f>VLOOKUP(IF(K554="","Open",SUBSTITUTE(K554,"/Nov","")),lists!$B$27:$D$29,2,FALSE)</f>
        <v>1</v>
      </c>
      <c r="AB554" t="b">
        <f>VLOOKUP(I554,lists!B:C,2,FALSE)</f>
        <v>1</v>
      </c>
      <c r="AC554" t="b">
        <f>VLOOKUP(E554,lists!$B$23:$D$25,2,FALSE)</f>
        <v>1</v>
      </c>
      <c r="AD554">
        <f t="shared" si="49"/>
        <v>1</v>
      </c>
      <c r="AP554" s="32">
        <v>44007</v>
      </c>
      <c r="AQ554" s="32" t="s">
        <v>211</v>
      </c>
      <c r="AR554" s="32" t="s">
        <v>48</v>
      </c>
      <c r="AS554" s="32" t="s">
        <v>30</v>
      </c>
      <c r="AT554" s="32" t="s">
        <v>39</v>
      </c>
      <c r="AU554" s="32">
        <v>5</v>
      </c>
      <c r="AV554" s="32">
        <v>6</v>
      </c>
      <c r="AW554" s="32" t="s">
        <v>32</v>
      </c>
      <c r="BA554" s="32" t="s">
        <v>33</v>
      </c>
      <c r="BB554" s="32" t="s">
        <v>34</v>
      </c>
      <c r="BC554" s="32">
        <v>46</v>
      </c>
      <c r="BD554" s="32">
        <v>65</v>
      </c>
      <c r="BG554" s="32" t="s">
        <v>81</v>
      </c>
      <c r="BH554" s="32" t="s">
        <v>34</v>
      </c>
      <c r="BI554" s="32" t="s">
        <v>297</v>
      </c>
    </row>
    <row r="555" spans="1:61" x14ac:dyDescent="0.35">
      <c r="A555" s="4">
        <f t="shared" si="50"/>
        <v>555</v>
      </c>
      <c r="B555" s="4">
        <f t="shared" si="51"/>
        <v>554</v>
      </c>
      <c r="C555" s="12">
        <v>44069</v>
      </c>
      <c r="D555" t="s">
        <v>62</v>
      </c>
      <c r="E555" s="5" t="s">
        <v>48</v>
      </c>
      <c r="F555" t="s">
        <v>770</v>
      </c>
      <c r="G555" t="s">
        <v>331</v>
      </c>
      <c r="H555" s="21">
        <f>VLOOKUP(G555,lists!Z:AA,2,FALSE)</f>
        <v>9</v>
      </c>
      <c r="I555">
        <v>6</v>
      </c>
      <c r="J555" t="s">
        <v>40</v>
      </c>
      <c r="L555" t="s">
        <v>877</v>
      </c>
      <c r="N555" t="s">
        <v>863</v>
      </c>
      <c r="O555" t="s">
        <v>34</v>
      </c>
      <c r="P555"/>
      <c r="Q555">
        <v>0</v>
      </c>
      <c r="U555" s="3" t="str">
        <f t="shared" si="48"/>
        <v>3YO</v>
      </c>
      <c r="V555" s="3" t="str">
        <f t="shared" si="47"/>
        <v>A</v>
      </c>
      <c r="W555" t="b">
        <f>VLOOKUP(J555,lists!$B$2:$C$3,2,FALSE)</f>
        <v>1</v>
      </c>
      <c r="X555" t="b">
        <f>VLOOKUP(U555,lists!$B:$C,2,FALSE)</f>
        <v>1</v>
      </c>
      <c r="Y555" t="b">
        <f>IF(AND(H555&gt;=FLAT!$L$1,'Raw - F'!H555&lt;=FLAT!$L$2),TRUE,FALSE)</f>
        <v>1</v>
      </c>
      <c r="Z555" t="b">
        <f>VLOOKUP(V555,lists!$B$7:$C$8,2,FALSE)</f>
        <v>1</v>
      </c>
      <c r="AA555" t="b">
        <f>VLOOKUP(IF(K555="","Open",SUBSTITUTE(K555,"/Nov","")),lists!$B$27:$D$29,2,FALSE)</f>
        <v>1</v>
      </c>
      <c r="AB555" t="b">
        <f>VLOOKUP(I555,lists!B:C,2,FALSE)</f>
        <v>1</v>
      </c>
      <c r="AC555" t="b">
        <f>VLOOKUP(E555,lists!$B$23:$D$25,2,FALSE)</f>
        <v>1</v>
      </c>
      <c r="AD555">
        <f t="shared" si="49"/>
        <v>1</v>
      </c>
      <c r="AP555" s="32">
        <v>44007</v>
      </c>
      <c r="AQ555" s="32" t="s">
        <v>211</v>
      </c>
      <c r="AR555" s="32" t="s">
        <v>48</v>
      </c>
      <c r="AS555" s="32" t="s">
        <v>30</v>
      </c>
      <c r="AT555" s="32" t="s">
        <v>36</v>
      </c>
      <c r="AU555" s="32">
        <v>8</v>
      </c>
      <c r="AV555" s="32">
        <v>6</v>
      </c>
      <c r="AW555" s="32" t="s">
        <v>32</v>
      </c>
      <c r="BA555" s="32" t="s">
        <v>43</v>
      </c>
      <c r="BB555" s="32" t="s">
        <v>34</v>
      </c>
      <c r="BC555" s="32">
        <v>46</v>
      </c>
      <c r="BD555" s="32">
        <v>62</v>
      </c>
      <c r="BG555" s="32" t="s">
        <v>43</v>
      </c>
      <c r="BH555" s="32" t="s">
        <v>34</v>
      </c>
      <c r="BI555" s="32" t="s">
        <v>307</v>
      </c>
    </row>
    <row r="556" spans="1:61" x14ac:dyDescent="0.35">
      <c r="A556" s="4">
        <f t="shared" si="50"/>
        <v>556</v>
      </c>
      <c r="B556" s="4">
        <f t="shared" si="51"/>
        <v>555</v>
      </c>
      <c r="C556" s="12">
        <v>44069</v>
      </c>
      <c r="D556" t="s">
        <v>62</v>
      </c>
      <c r="E556" s="5" t="s">
        <v>48</v>
      </c>
      <c r="F556" t="s">
        <v>771</v>
      </c>
      <c r="G556" t="s">
        <v>333</v>
      </c>
      <c r="H556" s="21">
        <f>VLOOKUP(G556,lists!Z:AA,2,FALSE)</f>
        <v>7</v>
      </c>
      <c r="I556">
        <v>5</v>
      </c>
      <c r="J556" t="s">
        <v>40</v>
      </c>
      <c r="K556" t="s">
        <v>50</v>
      </c>
      <c r="L556" t="s">
        <v>60</v>
      </c>
      <c r="N556" t="s">
        <v>861</v>
      </c>
      <c r="O556" t="s">
        <v>34</v>
      </c>
      <c r="P556" s="36">
        <v>18000</v>
      </c>
      <c r="Q556">
        <v>0</v>
      </c>
      <c r="U556" s="3" t="str">
        <f t="shared" si="48"/>
        <v>2YO</v>
      </c>
      <c r="V556" s="3" t="str">
        <f t="shared" si="47"/>
        <v>A</v>
      </c>
      <c r="W556" t="b">
        <f>VLOOKUP(J556,lists!$B$2:$C$3,2,FALSE)</f>
        <v>1</v>
      </c>
      <c r="X556" t="b">
        <f>VLOOKUP(U556,lists!$B:$C,2,FALSE)</f>
        <v>1</v>
      </c>
      <c r="Y556" t="b">
        <f>IF(AND(H556&gt;=FLAT!$L$1,'Raw - F'!H556&lt;=FLAT!$L$2),TRUE,FALSE)</f>
        <v>1</v>
      </c>
      <c r="Z556" t="b">
        <f>VLOOKUP(V556,lists!$B$7:$C$8,2,FALSE)</f>
        <v>1</v>
      </c>
      <c r="AA556" t="b">
        <f>VLOOKUP(IF(K556="","Open",SUBSTITUTE(K556,"/Nov","")),lists!$B$27:$D$29,2,FALSE)</f>
        <v>1</v>
      </c>
      <c r="AB556" t="b">
        <f>VLOOKUP(I556,lists!B:C,2,FALSE)</f>
        <v>1</v>
      </c>
      <c r="AC556" t="b">
        <f>VLOOKUP(E556,lists!$B$23:$D$25,2,FALSE)</f>
        <v>1</v>
      </c>
      <c r="AD556">
        <f t="shared" si="49"/>
        <v>1</v>
      </c>
      <c r="AP556" s="32">
        <v>44007</v>
      </c>
      <c r="AQ556" s="32" t="s">
        <v>211</v>
      </c>
      <c r="AR556" s="32" t="s">
        <v>48</v>
      </c>
      <c r="AS556" s="32" t="s">
        <v>30</v>
      </c>
      <c r="AT556" s="32" t="s">
        <v>61</v>
      </c>
      <c r="AU556" s="32">
        <v>16</v>
      </c>
      <c r="AV556" s="32">
        <v>6</v>
      </c>
      <c r="AW556" s="32" t="s">
        <v>32</v>
      </c>
      <c r="BA556" s="32" t="s">
        <v>33</v>
      </c>
      <c r="BB556" s="32" t="s">
        <v>34</v>
      </c>
      <c r="BC556" s="32">
        <v>46</v>
      </c>
      <c r="BD556" s="32">
        <v>60</v>
      </c>
      <c r="BG556" s="32" t="s">
        <v>81</v>
      </c>
      <c r="BH556" s="32" t="s">
        <v>34</v>
      </c>
      <c r="BI556" s="32" t="s">
        <v>299</v>
      </c>
    </row>
    <row r="557" spans="1:61" x14ac:dyDescent="0.35">
      <c r="A557" s="4">
        <f t="shared" si="50"/>
        <v>557</v>
      </c>
      <c r="B557" s="4">
        <f t="shared" si="51"/>
        <v>556</v>
      </c>
      <c r="C557" s="12">
        <v>44069</v>
      </c>
      <c r="D557" t="s">
        <v>62</v>
      </c>
      <c r="E557" s="5" t="s">
        <v>48</v>
      </c>
      <c r="F557" t="s">
        <v>440</v>
      </c>
      <c r="G557" t="s">
        <v>330</v>
      </c>
      <c r="H557" s="21">
        <f>VLOOKUP(G557,lists!Z:AA,2,FALSE)</f>
        <v>10</v>
      </c>
      <c r="I557">
        <v>5</v>
      </c>
      <c r="J557" t="s">
        <v>40</v>
      </c>
      <c r="K557" t="s">
        <v>50</v>
      </c>
      <c r="N557" t="s">
        <v>862</v>
      </c>
      <c r="O557" t="s">
        <v>52</v>
      </c>
      <c r="P557"/>
      <c r="Q557">
        <v>0</v>
      </c>
      <c r="U557" s="3" t="str">
        <f t="shared" si="48"/>
        <v>Other</v>
      </c>
      <c r="V557" s="3" t="str">
        <f t="shared" si="47"/>
        <v>F</v>
      </c>
      <c r="W557" t="b">
        <f>VLOOKUP(J557,lists!$B$2:$C$3,2,FALSE)</f>
        <v>1</v>
      </c>
      <c r="X557" t="b">
        <f>VLOOKUP(U557,lists!$B:$C,2,FALSE)</f>
        <v>1</v>
      </c>
      <c r="Y557" t="b">
        <f>IF(AND(H557&gt;=FLAT!$L$1,'Raw - F'!H557&lt;=FLAT!$L$2),TRUE,FALSE)</f>
        <v>1</v>
      </c>
      <c r="Z557" t="b">
        <f>VLOOKUP(V557,lists!$B$7:$C$8,2,FALSE)</f>
        <v>1</v>
      </c>
      <c r="AA557" t="b">
        <f>VLOOKUP(IF(K557="","Open",SUBSTITUTE(K557,"/Nov","")),lists!$B$27:$D$29,2,FALSE)</f>
        <v>1</v>
      </c>
      <c r="AB557" t="b">
        <f>VLOOKUP(I557,lists!B:C,2,FALSE)</f>
        <v>1</v>
      </c>
      <c r="AC557" t="b">
        <f>VLOOKUP(E557,lists!$B$23:$D$25,2,FALSE)</f>
        <v>1</v>
      </c>
      <c r="AD557">
        <f t="shared" si="49"/>
        <v>1</v>
      </c>
      <c r="AP557" s="32">
        <v>44007</v>
      </c>
      <c r="AQ557" s="32" t="s">
        <v>113</v>
      </c>
      <c r="AR557" s="32" t="s">
        <v>29</v>
      </c>
      <c r="AS557" s="32" t="s">
        <v>277</v>
      </c>
      <c r="AT557" s="32" t="s">
        <v>51</v>
      </c>
      <c r="AU557" s="32">
        <v>7</v>
      </c>
      <c r="AV557" s="32">
        <v>1</v>
      </c>
      <c r="AW557" s="32" t="s">
        <v>40</v>
      </c>
      <c r="BA557" s="32" t="s">
        <v>43</v>
      </c>
      <c r="BB557" s="32" t="s">
        <v>52</v>
      </c>
      <c r="BC557" s="32">
        <v>0</v>
      </c>
      <c r="BD557" s="32">
        <v>0</v>
      </c>
      <c r="BG557" s="32" t="s">
        <v>43</v>
      </c>
      <c r="BH557" s="32" t="s">
        <v>52</v>
      </c>
      <c r="BI557" s="32" t="s">
        <v>91</v>
      </c>
    </row>
    <row r="558" spans="1:61" x14ac:dyDescent="0.35">
      <c r="A558" s="4">
        <f t="shared" si="50"/>
        <v>558</v>
      </c>
      <c r="B558" s="4">
        <f t="shared" si="51"/>
        <v>557</v>
      </c>
      <c r="C558" s="12">
        <v>44069</v>
      </c>
      <c r="D558" t="s">
        <v>190</v>
      </c>
      <c r="E558" s="5" t="s">
        <v>29</v>
      </c>
      <c r="F558" t="s">
        <v>772</v>
      </c>
      <c r="G558" t="s">
        <v>333</v>
      </c>
      <c r="H558" s="21">
        <f>VLOOKUP(G558,lists!Z:AA,2,FALSE)</f>
        <v>7</v>
      </c>
      <c r="I558">
        <v>5</v>
      </c>
      <c r="J558" t="s">
        <v>40</v>
      </c>
      <c r="K558" t="s">
        <v>41</v>
      </c>
      <c r="L558" t="s">
        <v>56</v>
      </c>
      <c r="N558" t="s">
        <v>861</v>
      </c>
      <c r="O558" t="s">
        <v>34</v>
      </c>
      <c r="P558" s="36">
        <v>28000</v>
      </c>
      <c r="Q558">
        <v>0</v>
      </c>
      <c r="U558" s="3" t="str">
        <f t="shared" si="48"/>
        <v>2YO</v>
      </c>
      <c r="V558" s="3" t="str">
        <f t="shared" si="47"/>
        <v>A</v>
      </c>
      <c r="W558" t="b">
        <f>VLOOKUP(J558,lists!$B$2:$C$3,2,FALSE)</f>
        <v>1</v>
      </c>
      <c r="X558" t="b">
        <f>VLOOKUP(U558,lists!$B:$C,2,FALSE)</f>
        <v>1</v>
      </c>
      <c r="Y558" t="b">
        <f>IF(AND(H558&gt;=FLAT!$L$1,'Raw - F'!H558&lt;=FLAT!$L$2),TRUE,FALSE)</f>
        <v>1</v>
      </c>
      <c r="Z558" t="b">
        <f>VLOOKUP(V558,lists!$B$7:$C$8,2,FALSE)</f>
        <v>1</v>
      </c>
      <c r="AA558" t="b">
        <f>VLOOKUP(IF(K558="","Open",SUBSTITUTE(K558,"/Nov","")),lists!$B$27:$D$29,2,FALSE)</f>
        <v>1</v>
      </c>
      <c r="AB558" t="b">
        <f>VLOOKUP(I558,lists!B:C,2,FALSE)</f>
        <v>1</v>
      </c>
      <c r="AC558" t="b">
        <f>VLOOKUP(E558,lists!$B$23:$D$25,2,FALSE)</f>
        <v>1</v>
      </c>
      <c r="AD558">
        <f t="shared" si="49"/>
        <v>1</v>
      </c>
      <c r="AP558" s="32">
        <v>44007</v>
      </c>
      <c r="AQ558" s="32" t="s">
        <v>113</v>
      </c>
      <c r="AR558" s="32" t="s">
        <v>29</v>
      </c>
      <c r="AS558" s="32" t="s">
        <v>30</v>
      </c>
      <c r="AT558" s="32" t="s">
        <v>37</v>
      </c>
      <c r="AU558" s="32">
        <v>6</v>
      </c>
      <c r="AV558" s="32">
        <v>2</v>
      </c>
      <c r="AW558" s="32" t="s">
        <v>32</v>
      </c>
      <c r="BA558" s="32" t="s">
        <v>33</v>
      </c>
      <c r="BB558" s="32" t="s">
        <v>34</v>
      </c>
      <c r="BC558" s="32">
        <v>79</v>
      </c>
      <c r="BD558" s="32">
        <v>98</v>
      </c>
      <c r="BG558" s="32" t="s">
        <v>81</v>
      </c>
      <c r="BH558" s="32" t="s">
        <v>34</v>
      </c>
      <c r="BI558" s="32" t="s">
        <v>322</v>
      </c>
    </row>
    <row r="559" spans="1:61" x14ac:dyDescent="0.35">
      <c r="A559" s="4">
        <f t="shared" si="50"/>
        <v>559</v>
      </c>
      <c r="B559" s="4">
        <f t="shared" si="51"/>
        <v>558</v>
      </c>
      <c r="C559" s="12">
        <v>44069</v>
      </c>
      <c r="D559" t="s">
        <v>190</v>
      </c>
      <c r="E559" s="5" t="s">
        <v>29</v>
      </c>
      <c r="F559" t="s">
        <v>773</v>
      </c>
      <c r="G559" t="s">
        <v>331</v>
      </c>
      <c r="H559" s="21">
        <f>VLOOKUP(G559,lists!Z:AA,2,FALSE)</f>
        <v>9</v>
      </c>
      <c r="I559">
        <v>6</v>
      </c>
      <c r="J559" t="s">
        <v>40</v>
      </c>
      <c r="N559" t="s">
        <v>862</v>
      </c>
      <c r="O559" t="s">
        <v>34</v>
      </c>
      <c r="P559"/>
      <c r="Q559" t="s">
        <v>871</v>
      </c>
      <c r="U559" s="3" t="str">
        <f t="shared" si="48"/>
        <v>Other</v>
      </c>
      <c r="V559" s="3" t="str">
        <f t="shared" si="47"/>
        <v>A</v>
      </c>
      <c r="W559" t="b">
        <f>VLOOKUP(J559,lists!$B$2:$C$3,2,FALSE)</f>
        <v>1</v>
      </c>
      <c r="X559" t="b">
        <f>VLOOKUP(U559,lists!$B:$C,2,FALSE)</f>
        <v>1</v>
      </c>
      <c r="Y559" t="b">
        <f>IF(AND(H559&gt;=FLAT!$L$1,'Raw - F'!H559&lt;=FLAT!$L$2),TRUE,FALSE)</f>
        <v>1</v>
      </c>
      <c r="Z559" t="b">
        <f>VLOOKUP(V559,lists!$B$7:$C$8,2,FALSE)</f>
        <v>1</v>
      </c>
      <c r="AA559" t="b">
        <f>VLOOKUP(IF(K559="","Open",SUBSTITUTE(K559,"/Nov","")),lists!$B$27:$D$29,2,FALSE)</f>
        <v>1</v>
      </c>
      <c r="AB559" t="b">
        <f>VLOOKUP(I559,lists!B:C,2,FALSE)</f>
        <v>1</v>
      </c>
      <c r="AC559" t="b">
        <f>VLOOKUP(E559,lists!$B$23:$D$25,2,FALSE)</f>
        <v>1</v>
      </c>
      <c r="AD559">
        <f t="shared" si="49"/>
        <v>1</v>
      </c>
      <c r="AP559" s="32">
        <v>44007</v>
      </c>
      <c r="AQ559" s="32" t="s">
        <v>113</v>
      </c>
      <c r="AR559" s="32" t="s">
        <v>29</v>
      </c>
      <c r="AS559" s="32" t="s">
        <v>30</v>
      </c>
      <c r="AT559" s="32" t="s">
        <v>36</v>
      </c>
      <c r="AU559" s="32">
        <v>8</v>
      </c>
      <c r="AV559" s="32">
        <v>4</v>
      </c>
      <c r="AW559" s="32" t="s">
        <v>32</v>
      </c>
      <c r="BA559" s="32" t="s">
        <v>33</v>
      </c>
      <c r="BB559" s="32" t="s">
        <v>34</v>
      </c>
      <c r="BC559" s="32">
        <v>59</v>
      </c>
      <c r="BD559" s="32">
        <v>78</v>
      </c>
      <c r="BG559" s="32" t="s">
        <v>81</v>
      </c>
      <c r="BH559" s="32" t="s">
        <v>34</v>
      </c>
      <c r="BI559" s="32" t="s">
        <v>294</v>
      </c>
    </row>
    <row r="560" spans="1:61" x14ac:dyDescent="0.35">
      <c r="A560" s="4">
        <f t="shared" si="50"/>
        <v>560</v>
      </c>
      <c r="B560" s="4">
        <f t="shared" si="51"/>
        <v>559</v>
      </c>
      <c r="C560" s="12">
        <v>44069</v>
      </c>
      <c r="D560" t="s">
        <v>190</v>
      </c>
      <c r="E560" s="5" t="s">
        <v>29</v>
      </c>
      <c r="F560" t="s">
        <v>774</v>
      </c>
      <c r="G560" t="s">
        <v>333</v>
      </c>
      <c r="H560" s="21">
        <f>VLOOKUP(G560,lists!Z:AA,2,FALSE)</f>
        <v>7</v>
      </c>
      <c r="I560">
        <v>5</v>
      </c>
      <c r="J560" t="s">
        <v>32</v>
      </c>
      <c r="N560" t="s">
        <v>862</v>
      </c>
      <c r="O560" t="s">
        <v>34</v>
      </c>
      <c r="P560"/>
      <c r="Q560" t="s">
        <v>303</v>
      </c>
      <c r="U560" s="3" t="str">
        <f t="shared" si="48"/>
        <v>Other</v>
      </c>
      <c r="V560" s="3" t="str">
        <f t="shared" si="47"/>
        <v>A</v>
      </c>
      <c r="W560" t="b">
        <f>VLOOKUP(J560,lists!$B$2:$C$3,2,FALSE)</f>
        <v>1</v>
      </c>
      <c r="X560" t="b">
        <f>VLOOKUP(U560,lists!$B:$C,2,FALSE)</f>
        <v>1</v>
      </c>
      <c r="Y560" t="b">
        <f>IF(AND(H560&gt;=FLAT!$L$1,'Raw - F'!H560&lt;=FLAT!$L$2),TRUE,FALSE)</f>
        <v>1</v>
      </c>
      <c r="Z560" t="b">
        <f>VLOOKUP(V560,lists!$B$7:$C$8,2,FALSE)</f>
        <v>1</v>
      </c>
      <c r="AA560" t="b">
        <f>VLOOKUP(IF(K560="","Open",SUBSTITUTE(K560,"/Nov","")),lists!$B$27:$D$29,2,FALSE)</f>
        <v>1</v>
      </c>
      <c r="AB560" t="b">
        <f>VLOOKUP(I560,lists!B:C,2,FALSE)</f>
        <v>1</v>
      </c>
      <c r="AC560" t="b">
        <f>VLOOKUP(E560,lists!$B$23:$D$25,2,FALSE)</f>
        <v>1</v>
      </c>
      <c r="AD560">
        <f t="shared" si="49"/>
        <v>1</v>
      </c>
      <c r="AP560" s="32">
        <v>44007</v>
      </c>
      <c r="AQ560" s="32" t="s">
        <v>113</v>
      </c>
      <c r="AR560" s="32" t="s">
        <v>29</v>
      </c>
      <c r="AS560" s="32" t="s">
        <v>30</v>
      </c>
      <c r="AT560" s="32" t="s">
        <v>31</v>
      </c>
      <c r="AU560" s="32">
        <v>12</v>
      </c>
      <c r="AV560" s="32">
        <v>4</v>
      </c>
      <c r="AW560" s="32" t="s">
        <v>32</v>
      </c>
      <c r="BA560" s="32" t="s">
        <v>33</v>
      </c>
      <c r="BB560" s="32" t="s">
        <v>34</v>
      </c>
      <c r="BC560" s="32">
        <v>61</v>
      </c>
      <c r="BD560" s="32">
        <v>80</v>
      </c>
      <c r="BG560" s="32" t="s">
        <v>81</v>
      </c>
      <c r="BH560" s="32" t="s">
        <v>34</v>
      </c>
      <c r="BI560" s="32" t="s">
        <v>308</v>
      </c>
    </row>
    <row r="561" spans="1:61" x14ac:dyDescent="0.35">
      <c r="A561" s="4">
        <f t="shared" si="50"/>
        <v>561</v>
      </c>
      <c r="B561" s="4">
        <f t="shared" si="51"/>
        <v>560</v>
      </c>
      <c r="C561" s="12">
        <v>44069</v>
      </c>
      <c r="D561" t="s">
        <v>190</v>
      </c>
      <c r="E561" s="5" t="s">
        <v>29</v>
      </c>
      <c r="F561" t="s">
        <v>775</v>
      </c>
      <c r="G561" t="s">
        <v>67</v>
      </c>
      <c r="H561" s="21">
        <f>VLOOKUP(G561,lists!Z:AA,2,FALSE)</f>
        <v>12</v>
      </c>
      <c r="I561">
        <v>6</v>
      </c>
      <c r="J561" t="s">
        <v>32</v>
      </c>
      <c r="N561" t="s">
        <v>862</v>
      </c>
      <c r="O561" t="s">
        <v>34</v>
      </c>
      <c r="P561"/>
      <c r="Q561" t="s">
        <v>321</v>
      </c>
      <c r="U561" s="3" t="str">
        <f t="shared" si="48"/>
        <v>Other</v>
      </c>
      <c r="V561" s="3" t="str">
        <f t="shared" si="47"/>
        <v>A</v>
      </c>
      <c r="W561" t="b">
        <f>VLOOKUP(J561,lists!$B$2:$C$3,2,FALSE)</f>
        <v>1</v>
      </c>
      <c r="X561" t="b">
        <f>VLOOKUP(U561,lists!$B:$C,2,FALSE)</f>
        <v>1</v>
      </c>
      <c r="Y561" t="b">
        <f>IF(AND(H561&gt;=FLAT!$L$1,'Raw - F'!H561&lt;=FLAT!$L$2),TRUE,FALSE)</f>
        <v>1</v>
      </c>
      <c r="Z561" t="b">
        <f>VLOOKUP(V561,lists!$B$7:$C$8,2,FALSE)</f>
        <v>1</v>
      </c>
      <c r="AA561" t="b">
        <f>VLOOKUP(IF(K561="","Open",SUBSTITUTE(K561,"/Nov","")),lists!$B$27:$D$29,2,FALSE)</f>
        <v>1</v>
      </c>
      <c r="AB561" t="b">
        <f>VLOOKUP(I561,lists!B:C,2,FALSE)</f>
        <v>1</v>
      </c>
      <c r="AC561" t="b">
        <f>VLOOKUP(E561,lists!$B$23:$D$25,2,FALSE)</f>
        <v>1</v>
      </c>
      <c r="AD561">
        <f t="shared" si="49"/>
        <v>1</v>
      </c>
      <c r="AP561" s="32">
        <v>44007</v>
      </c>
      <c r="AQ561" s="32" t="s">
        <v>113</v>
      </c>
      <c r="AR561" s="32" t="s">
        <v>29</v>
      </c>
      <c r="AS561" s="32" t="s">
        <v>225</v>
      </c>
      <c r="AT561" s="32" t="s">
        <v>37</v>
      </c>
      <c r="AU561" s="32">
        <v>6</v>
      </c>
      <c r="AV561" s="32">
        <v>5</v>
      </c>
      <c r="AW561" s="32" t="s">
        <v>40</v>
      </c>
      <c r="AX561" s="32" t="s">
        <v>50</v>
      </c>
      <c r="BA561" s="32" t="s">
        <v>42</v>
      </c>
      <c r="BB561" s="32" t="s">
        <v>34</v>
      </c>
      <c r="BC561" s="32">
        <v>0</v>
      </c>
      <c r="BD561" s="32">
        <v>0</v>
      </c>
      <c r="BG561" s="32" t="s">
        <v>42</v>
      </c>
      <c r="BH561" s="32" t="s">
        <v>34</v>
      </c>
      <c r="BI561" s="32" t="s">
        <v>91</v>
      </c>
    </row>
    <row r="562" spans="1:61" x14ac:dyDescent="0.35">
      <c r="A562" s="4">
        <f t="shared" si="50"/>
        <v>562</v>
      </c>
      <c r="B562" s="4">
        <f t="shared" si="51"/>
        <v>561</v>
      </c>
      <c r="C562" s="12">
        <v>44069</v>
      </c>
      <c r="D562" t="s">
        <v>190</v>
      </c>
      <c r="E562" s="5" t="s">
        <v>29</v>
      </c>
      <c r="F562" t="s">
        <v>776</v>
      </c>
      <c r="G562" t="s">
        <v>327</v>
      </c>
      <c r="H562" s="21">
        <f>VLOOKUP(G562,lists!Z:AA,2,FALSE)</f>
        <v>5</v>
      </c>
      <c r="I562">
        <v>4</v>
      </c>
      <c r="J562" t="s">
        <v>32</v>
      </c>
      <c r="N562" t="s">
        <v>864</v>
      </c>
      <c r="O562" t="s">
        <v>34</v>
      </c>
      <c r="P562"/>
      <c r="Q562" t="s">
        <v>308</v>
      </c>
      <c r="U562" s="3" t="str">
        <f t="shared" si="48"/>
        <v>Other</v>
      </c>
      <c r="V562" s="3" t="str">
        <f t="shared" si="47"/>
        <v>A</v>
      </c>
      <c r="W562" t="b">
        <f>VLOOKUP(J562,lists!$B$2:$C$3,2,FALSE)</f>
        <v>1</v>
      </c>
      <c r="X562" t="b">
        <f>VLOOKUP(U562,lists!$B:$C,2,FALSE)</f>
        <v>1</v>
      </c>
      <c r="Y562" t="b">
        <f>IF(AND(H562&gt;=FLAT!$L$1,'Raw - F'!H562&lt;=FLAT!$L$2),TRUE,FALSE)</f>
        <v>1</v>
      </c>
      <c r="Z562" t="b">
        <f>VLOOKUP(V562,lists!$B$7:$C$8,2,FALSE)</f>
        <v>1</v>
      </c>
      <c r="AA562" t="b">
        <f>VLOOKUP(IF(K562="","Open",SUBSTITUTE(K562,"/Nov","")),lists!$B$27:$D$29,2,FALSE)</f>
        <v>1</v>
      </c>
      <c r="AB562" t="b">
        <f>VLOOKUP(I562,lists!B:C,2,FALSE)</f>
        <v>1</v>
      </c>
      <c r="AC562" t="b">
        <f>VLOOKUP(E562,lists!$B$23:$D$25,2,FALSE)</f>
        <v>1</v>
      </c>
      <c r="AD562">
        <f t="shared" si="49"/>
        <v>1</v>
      </c>
      <c r="AP562" s="32">
        <v>44007</v>
      </c>
      <c r="AQ562" s="32" t="s">
        <v>113</v>
      </c>
      <c r="AR562" s="32" t="s">
        <v>29</v>
      </c>
      <c r="AS562" s="32" t="s">
        <v>30</v>
      </c>
      <c r="AT562" s="32" t="s">
        <v>36</v>
      </c>
      <c r="AU562" s="32">
        <v>8</v>
      </c>
      <c r="AV562" s="32">
        <v>5</v>
      </c>
      <c r="AW562" s="32" t="s">
        <v>32</v>
      </c>
      <c r="BA562" s="32" t="s">
        <v>43</v>
      </c>
      <c r="BB562" s="32" t="s">
        <v>34</v>
      </c>
      <c r="BC562" s="32">
        <v>51</v>
      </c>
      <c r="BD562" s="32">
        <v>70</v>
      </c>
      <c r="BG562" s="32" t="s">
        <v>43</v>
      </c>
      <c r="BH562" s="32" t="s">
        <v>34</v>
      </c>
      <c r="BI562" s="32" t="s">
        <v>303</v>
      </c>
    </row>
    <row r="563" spans="1:61" x14ac:dyDescent="0.35">
      <c r="A563" s="4">
        <f t="shared" si="50"/>
        <v>563</v>
      </c>
      <c r="B563" s="4">
        <f t="shared" si="51"/>
        <v>562</v>
      </c>
      <c r="C563" s="12">
        <v>44069</v>
      </c>
      <c r="D563" t="s">
        <v>190</v>
      </c>
      <c r="E563" s="5" t="s">
        <v>29</v>
      </c>
      <c r="F563" t="s">
        <v>777</v>
      </c>
      <c r="G563" t="s">
        <v>327</v>
      </c>
      <c r="H563" s="21">
        <f>VLOOKUP(G563,lists!Z:AA,2,FALSE)</f>
        <v>5</v>
      </c>
      <c r="I563">
        <v>6</v>
      </c>
      <c r="J563" t="s">
        <v>32</v>
      </c>
      <c r="N563" t="s">
        <v>862</v>
      </c>
      <c r="O563" t="s">
        <v>34</v>
      </c>
      <c r="P563"/>
      <c r="Q563" t="s">
        <v>870</v>
      </c>
      <c r="U563" s="3" t="str">
        <f t="shared" si="48"/>
        <v>Other</v>
      </c>
      <c r="V563" s="3" t="str">
        <f t="shared" si="47"/>
        <v>A</v>
      </c>
      <c r="W563" t="b">
        <f>VLOOKUP(J563,lists!$B$2:$C$3,2,FALSE)</f>
        <v>1</v>
      </c>
      <c r="X563" t="b">
        <f>VLOOKUP(U563,lists!$B:$C,2,FALSE)</f>
        <v>1</v>
      </c>
      <c r="Y563" t="b">
        <f>IF(AND(H563&gt;=FLAT!$L$1,'Raw - F'!H563&lt;=FLAT!$L$2),TRUE,FALSE)</f>
        <v>1</v>
      </c>
      <c r="Z563" t="b">
        <f>VLOOKUP(V563,lists!$B$7:$C$8,2,FALSE)</f>
        <v>1</v>
      </c>
      <c r="AA563" t="b">
        <f>VLOOKUP(IF(K563="","Open",SUBSTITUTE(K563,"/Nov","")),lists!$B$27:$D$29,2,FALSE)</f>
        <v>1</v>
      </c>
      <c r="AB563" t="b">
        <f>VLOOKUP(I563,lists!B:C,2,FALSE)</f>
        <v>1</v>
      </c>
      <c r="AC563" t="b">
        <f>VLOOKUP(E563,lists!$B$23:$D$25,2,FALSE)</f>
        <v>1</v>
      </c>
      <c r="AD563">
        <f t="shared" si="49"/>
        <v>1</v>
      </c>
      <c r="AP563" s="32">
        <v>44007</v>
      </c>
      <c r="AQ563" s="32" t="s">
        <v>113</v>
      </c>
      <c r="AR563" s="32" t="s">
        <v>29</v>
      </c>
      <c r="AS563" s="32" t="s">
        <v>30</v>
      </c>
      <c r="AT563" s="32" t="s">
        <v>45</v>
      </c>
      <c r="AU563" s="32">
        <v>10</v>
      </c>
      <c r="AV563" s="32">
        <v>5</v>
      </c>
      <c r="AW563" s="32" t="s">
        <v>32</v>
      </c>
      <c r="BA563" s="32" t="s">
        <v>33</v>
      </c>
      <c r="BB563" s="32" t="s">
        <v>34</v>
      </c>
      <c r="BC563" s="32">
        <v>56</v>
      </c>
      <c r="BD563" s="32">
        <v>75</v>
      </c>
      <c r="BG563" s="32" t="s">
        <v>81</v>
      </c>
      <c r="BH563" s="32" t="s">
        <v>34</v>
      </c>
      <c r="BI563" s="32" t="s">
        <v>296</v>
      </c>
    </row>
    <row r="564" spans="1:61" x14ac:dyDescent="0.35">
      <c r="A564" s="4">
        <f t="shared" si="50"/>
        <v>564</v>
      </c>
      <c r="B564" s="4">
        <f t="shared" si="51"/>
        <v>563</v>
      </c>
      <c r="C564" s="12">
        <v>44069</v>
      </c>
      <c r="D564" t="s">
        <v>190</v>
      </c>
      <c r="E564" s="5" t="s">
        <v>29</v>
      </c>
      <c r="F564" t="s">
        <v>778</v>
      </c>
      <c r="G564" t="s">
        <v>86</v>
      </c>
      <c r="H564" s="21">
        <f>VLOOKUP(G564,lists!Z:AA,2,FALSE)</f>
        <v>16</v>
      </c>
      <c r="I564">
        <v>6</v>
      </c>
      <c r="J564" t="s">
        <v>32</v>
      </c>
      <c r="N564" t="s">
        <v>864</v>
      </c>
      <c r="O564" t="s">
        <v>34</v>
      </c>
      <c r="P564"/>
      <c r="Q564" t="s">
        <v>303</v>
      </c>
      <c r="U564" s="3" t="str">
        <f t="shared" si="48"/>
        <v>Other</v>
      </c>
      <c r="V564" s="3" t="str">
        <f t="shared" si="47"/>
        <v>A</v>
      </c>
      <c r="W564" t="b">
        <f>VLOOKUP(J564,lists!$B$2:$C$3,2,FALSE)</f>
        <v>1</v>
      </c>
      <c r="X564" t="b">
        <f>VLOOKUP(U564,lists!$B:$C,2,FALSE)</f>
        <v>1</v>
      </c>
      <c r="Y564" t="b">
        <f>IF(AND(H564&gt;=FLAT!$L$1,'Raw - F'!H564&lt;=FLAT!$L$2),TRUE,FALSE)</f>
        <v>1</v>
      </c>
      <c r="Z564" t="b">
        <f>VLOOKUP(V564,lists!$B$7:$C$8,2,FALSE)</f>
        <v>1</v>
      </c>
      <c r="AA564" t="b">
        <f>VLOOKUP(IF(K564="","Open",SUBSTITUTE(K564,"/Nov","")),lists!$B$27:$D$29,2,FALSE)</f>
        <v>1</v>
      </c>
      <c r="AB564" t="b">
        <f>VLOOKUP(I564,lists!B:C,2,FALSE)</f>
        <v>1</v>
      </c>
      <c r="AC564" t="b">
        <f>VLOOKUP(E564,lists!$B$23:$D$25,2,FALSE)</f>
        <v>1</v>
      </c>
      <c r="AD564">
        <f t="shared" si="49"/>
        <v>1</v>
      </c>
      <c r="AP564" s="32">
        <v>44007</v>
      </c>
      <c r="AQ564" s="32" t="s">
        <v>113</v>
      </c>
      <c r="AR564" s="32" t="s">
        <v>29</v>
      </c>
      <c r="AS564" s="32" t="s">
        <v>30</v>
      </c>
      <c r="AT564" s="32" t="s">
        <v>61</v>
      </c>
      <c r="AU564" s="32">
        <v>16</v>
      </c>
      <c r="AV564" s="32">
        <v>5</v>
      </c>
      <c r="AW564" s="32" t="s">
        <v>32</v>
      </c>
      <c r="BA564" s="32" t="s">
        <v>33</v>
      </c>
      <c r="BB564" s="32" t="s">
        <v>34</v>
      </c>
      <c r="BC564" s="32">
        <v>56</v>
      </c>
      <c r="BD564" s="32">
        <v>75</v>
      </c>
      <c r="BG564" s="32" t="s">
        <v>81</v>
      </c>
      <c r="BH564" s="32" t="s">
        <v>34</v>
      </c>
      <c r="BI564" s="32" t="s">
        <v>296</v>
      </c>
    </row>
    <row r="565" spans="1:61" x14ac:dyDescent="0.35">
      <c r="A565" s="4">
        <f t="shared" si="50"/>
        <v>565</v>
      </c>
      <c r="B565" s="4">
        <f t="shared" si="51"/>
        <v>564</v>
      </c>
      <c r="C565" s="12">
        <v>44069</v>
      </c>
      <c r="D565" t="s">
        <v>190</v>
      </c>
      <c r="E565" s="5" t="s">
        <v>29</v>
      </c>
      <c r="F565" t="s">
        <v>440</v>
      </c>
      <c r="G565" t="s">
        <v>327</v>
      </c>
      <c r="H565" s="21">
        <f>VLOOKUP(G565,lists!Z:AA,2,FALSE)</f>
        <v>5</v>
      </c>
      <c r="I565">
        <v>5</v>
      </c>
      <c r="J565" t="s">
        <v>40</v>
      </c>
      <c r="K565" t="s">
        <v>50</v>
      </c>
      <c r="N565" t="s">
        <v>861</v>
      </c>
      <c r="O565" t="s">
        <v>34</v>
      </c>
      <c r="P565"/>
      <c r="Q565">
        <v>0</v>
      </c>
      <c r="U565" s="3" t="str">
        <f t="shared" si="48"/>
        <v>2YO</v>
      </c>
      <c r="V565" s="3" t="str">
        <f t="shared" si="47"/>
        <v>A</v>
      </c>
      <c r="W565" t="b">
        <f>VLOOKUP(J565,lists!$B$2:$C$3,2,FALSE)</f>
        <v>1</v>
      </c>
      <c r="X565" t="b">
        <f>VLOOKUP(U565,lists!$B:$C,2,FALSE)</f>
        <v>1</v>
      </c>
      <c r="Y565" t="b">
        <f>IF(AND(H565&gt;=FLAT!$L$1,'Raw - F'!H565&lt;=FLAT!$L$2),TRUE,FALSE)</f>
        <v>1</v>
      </c>
      <c r="Z565" t="b">
        <f>VLOOKUP(V565,lists!$B$7:$C$8,2,FALSE)</f>
        <v>1</v>
      </c>
      <c r="AA565" t="b">
        <f>VLOOKUP(IF(K565="","Open",SUBSTITUTE(K565,"/Nov","")),lists!$B$27:$D$29,2,FALSE)</f>
        <v>1</v>
      </c>
      <c r="AB565" t="b">
        <f>VLOOKUP(I565,lists!B:C,2,FALSE)</f>
        <v>1</v>
      </c>
      <c r="AC565" t="b">
        <f>VLOOKUP(E565,lists!$B$23:$D$25,2,FALSE)</f>
        <v>1</v>
      </c>
      <c r="AD565">
        <f t="shared" si="49"/>
        <v>1</v>
      </c>
      <c r="AP565" s="32">
        <v>44007</v>
      </c>
      <c r="AQ565" s="32" t="s">
        <v>215</v>
      </c>
      <c r="AR565" s="32" t="s">
        <v>54</v>
      </c>
      <c r="AS565" s="32" t="s">
        <v>44</v>
      </c>
      <c r="AT565" s="32" t="s">
        <v>37</v>
      </c>
      <c r="AU565" s="32">
        <v>6</v>
      </c>
      <c r="AV565" s="32">
        <v>5</v>
      </c>
      <c r="AW565" s="32" t="s">
        <v>40</v>
      </c>
      <c r="AX565" s="32" t="s">
        <v>41</v>
      </c>
      <c r="BA565" s="32" t="s">
        <v>46</v>
      </c>
      <c r="BB565" s="32" t="s">
        <v>34</v>
      </c>
      <c r="BC565" s="32">
        <v>0</v>
      </c>
      <c r="BD565" s="32">
        <v>0</v>
      </c>
      <c r="BG565" s="32" t="s">
        <v>81</v>
      </c>
      <c r="BH565" s="32" t="s">
        <v>34</v>
      </c>
      <c r="BI565" s="32" t="s">
        <v>91</v>
      </c>
    </row>
    <row r="566" spans="1:61" x14ac:dyDescent="0.35">
      <c r="A566" s="4">
        <f t="shared" si="50"/>
        <v>566</v>
      </c>
      <c r="B566" s="4">
        <f t="shared" si="51"/>
        <v>565</v>
      </c>
      <c r="C566" s="12">
        <v>44070</v>
      </c>
      <c r="D566" t="s">
        <v>183</v>
      </c>
      <c r="E566" s="5" t="s">
        <v>29</v>
      </c>
      <c r="F566" t="s">
        <v>779</v>
      </c>
      <c r="G566" t="s">
        <v>327</v>
      </c>
      <c r="H566" s="21">
        <f>VLOOKUP(G566,lists!Z:AA,2,FALSE)</f>
        <v>5</v>
      </c>
      <c r="I566">
        <v>1</v>
      </c>
      <c r="J566" t="s">
        <v>40</v>
      </c>
      <c r="N566" t="s">
        <v>862</v>
      </c>
      <c r="O566" t="s">
        <v>34</v>
      </c>
      <c r="P566"/>
      <c r="Q566">
        <v>0</v>
      </c>
      <c r="U566" s="3" t="str">
        <f t="shared" si="48"/>
        <v>Other</v>
      </c>
      <c r="V566" s="3" t="str">
        <f t="shared" si="47"/>
        <v>A</v>
      </c>
      <c r="W566" t="b">
        <f>VLOOKUP(J566,lists!$B$2:$C$3,2,FALSE)</f>
        <v>1</v>
      </c>
      <c r="X566" t="b">
        <f>VLOOKUP(U566,lists!$B:$C,2,FALSE)</f>
        <v>1</v>
      </c>
      <c r="Y566" t="b">
        <f>IF(AND(H566&gt;=FLAT!$L$1,'Raw - F'!H566&lt;=FLAT!$L$2),TRUE,FALSE)</f>
        <v>1</v>
      </c>
      <c r="Z566" t="b">
        <f>VLOOKUP(V566,lists!$B$7:$C$8,2,FALSE)</f>
        <v>1</v>
      </c>
      <c r="AA566" t="b">
        <f>VLOOKUP(IF(K566="","Open",SUBSTITUTE(K566,"/Nov","")),lists!$B$27:$D$29,2,FALSE)</f>
        <v>1</v>
      </c>
      <c r="AB566" t="b">
        <f>VLOOKUP(I566,lists!B:C,2,FALSE)</f>
        <v>1</v>
      </c>
      <c r="AC566" t="b">
        <f>VLOOKUP(E566,lists!$B$23:$D$25,2,FALSE)</f>
        <v>1</v>
      </c>
      <c r="AD566">
        <f t="shared" si="49"/>
        <v>1</v>
      </c>
      <c r="AP566" s="32">
        <v>44007</v>
      </c>
      <c r="AQ566" s="32" t="s">
        <v>215</v>
      </c>
      <c r="AR566" s="32" t="s">
        <v>54</v>
      </c>
      <c r="AS566" s="32" t="s">
        <v>30</v>
      </c>
      <c r="AT566" s="32" t="s">
        <v>37</v>
      </c>
      <c r="AU566" s="32">
        <v>6</v>
      </c>
      <c r="AV566" s="32">
        <v>5</v>
      </c>
      <c r="AW566" s="32" t="s">
        <v>32</v>
      </c>
      <c r="BA566" s="32" t="s">
        <v>33</v>
      </c>
      <c r="BB566" s="32" t="s">
        <v>34</v>
      </c>
      <c r="BC566" s="32">
        <v>51</v>
      </c>
      <c r="BD566" s="32">
        <v>70</v>
      </c>
      <c r="BG566" s="32" t="s">
        <v>81</v>
      </c>
      <c r="BH566" s="32" t="s">
        <v>34</v>
      </c>
      <c r="BI566" s="32" t="s">
        <v>303</v>
      </c>
    </row>
    <row r="567" spans="1:61" x14ac:dyDescent="0.35">
      <c r="A567" s="4">
        <f t="shared" si="50"/>
        <v>567</v>
      </c>
      <c r="B567" s="4">
        <f t="shared" si="51"/>
        <v>566</v>
      </c>
      <c r="C567" s="12">
        <v>44070</v>
      </c>
      <c r="D567" t="s">
        <v>183</v>
      </c>
      <c r="E567" s="5" t="s">
        <v>29</v>
      </c>
      <c r="F567" t="s">
        <v>780</v>
      </c>
      <c r="G567" t="s">
        <v>333</v>
      </c>
      <c r="H567" s="21">
        <f>VLOOKUP(G567,lists!Z:AA,2,FALSE)</f>
        <v>7</v>
      </c>
      <c r="I567">
        <v>5</v>
      </c>
      <c r="J567" t="s">
        <v>40</v>
      </c>
      <c r="K567" t="s">
        <v>50</v>
      </c>
      <c r="N567" t="s">
        <v>861</v>
      </c>
      <c r="O567" t="s">
        <v>34</v>
      </c>
      <c r="P567"/>
      <c r="Q567">
        <v>0</v>
      </c>
      <c r="U567" s="3" t="str">
        <f t="shared" si="48"/>
        <v>2YO</v>
      </c>
      <c r="V567" s="3" t="str">
        <f t="shared" si="47"/>
        <v>A</v>
      </c>
      <c r="W567" t="b">
        <f>VLOOKUP(J567,lists!$B$2:$C$3,2,FALSE)</f>
        <v>1</v>
      </c>
      <c r="X567" t="b">
        <f>VLOOKUP(U567,lists!$B:$C,2,FALSE)</f>
        <v>1</v>
      </c>
      <c r="Y567" t="b">
        <f>IF(AND(H567&gt;=FLAT!$L$1,'Raw - F'!H567&lt;=FLAT!$L$2),TRUE,FALSE)</f>
        <v>1</v>
      </c>
      <c r="Z567" t="b">
        <f>VLOOKUP(V567,lists!$B$7:$C$8,2,FALSE)</f>
        <v>1</v>
      </c>
      <c r="AA567" t="b">
        <f>VLOOKUP(IF(K567="","Open",SUBSTITUTE(K567,"/Nov","")),lists!$B$27:$D$29,2,FALSE)</f>
        <v>1</v>
      </c>
      <c r="AB567" t="b">
        <f>VLOOKUP(I567,lists!B:C,2,FALSE)</f>
        <v>1</v>
      </c>
      <c r="AC567" t="b">
        <f>VLOOKUP(E567,lists!$B$23:$D$25,2,FALSE)</f>
        <v>1</v>
      </c>
      <c r="AD567">
        <f t="shared" si="49"/>
        <v>1</v>
      </c>
      <c r="AP567" s="32">
        <v>44007</v>
      </c>
      <c r="AQ567" s="32" t="s">
        <v>215</v>
      </c>
      <c r="AR567" s="32" t="s">
        <v>54</v>
      </c>
      <c r="AS567" s="32" t="s">
        <v>30</v>
      </c>
      <c r="AT567" s="32" t="s">
        <v>51</v>
      </c>
      <c r="AU567" s="32">
        <v>7</v>
      </c>
      <c r="AV567" s="32">
        <v>5</v>
      </c>
      <c r="AW567" s="32" t="s">
        <v>32</v>
      </c>
      <c r="BA567" s="32" t="s">
        <v>33</v>
      </c>
      <c r="BB567" s="32" t="s">
        <v>34</v>
      </c>
      <c r="BC567" s="32">
        <v>56</v>
      </c>
      <c r="BD567" s="32">
        <v>75</v>
      </c>
      <c r="BG567" s="32" t="s">
        <v>81</v>
      </c>
      <c r="BH567" s="32" t="s">
        <v>34</v>
      </c>
      <c r="BI567" s="32" t="s">
        <v>296</v>
      </c>
    </row>
    <row r="568" spans="1:61" x14ac:dyDescent="0.35">
      <c r="A568" s="4">
        <f t="shared" si="50"/>
        <v>568</v>
      </c>
      <c r="B568" s="4">
        <f t="shared" si="51"/>
        <v>567</v>
      </c>
      <c r="C568" s="12">
        <v>44070</v>
      </c>
      <c r="D568" t="s">
        <v>183</v>
      </c>
      <c r="E568" s="5" t="s">
        <v>29</v>
      </c>
      <c r="F568" t="s">
        <v>781</v>
      </c>
      <c r="G568" t="s">
        <v>333</v>
      </c>
      <c r="H568" s="21">
        <f>VLOOKUP(G568,lists!Z:AA,2,FALSE)</f>
        <v>7</v>
      </c>
      <c r="I568">
        <v>3</v>
      </c>
      <c r="J568" t="s">
        <v>32</v>
      </c>
      <c r="N568" t="s">
        <v>862</v>
      </c>
      <c r="O568" t="s">
        <v>34</v>
      </c>
      <c r="P568"/>
      <c r="Q568" t="s">
        <v>292</v>
      </c>
      <c r="U568" s="3" t="str">
        <f t="shared" si="48"/>
        <v>Other</v>
      </c>
      <c r="V568" s="3" t="str">
        <f t="shared" si="47"/>
        <v>A</v>
      </c>
      <c r="W568" t="b">
        <f>VLOOKUP(J568,lists!$B$2:$C$3,2,FALSE)</f>
        <v>1</v>
      </c>
      <c r="X568" t="b">
        <f>VLOOKUP(U568,lists!$B:$C,2,FALSE)</f>
        <v>1</v>
      </c>
      <c r="Y568" t="b">
        <f>IF(AND(H568&gt;=FLAT!$L$1,'Raw - F'!H568&lt;=FLAT!$L$2),TRUE,FALSE)</f>
        <v>1</v>
      </c>
      <c r="Z568" t="b">
        <f>VLOOKUP(V568,lists!$B$7:$C$8,2,FALSE)</f>
        <v>1</v>
      </c>
      <c r="AA568" t="b">
        <f>VLOOKUP(IF(K568="","Open",SUBSTITUTE(K568,"/Nov","")),lists!$B$27:$D$29,2,FALSE)</f>
        <v>1</v>
      </c>
      <c r="AB568" t="b">
        <f>VLOOKUP(I568,lists!B:C,2,FALSE)</f>
        <v>1</v>
      </c>
      <c r="AC568" t="b">
        <f>VLOOKUP(E568,lists!$B$23:$D$25,2,FALSE)</f>
        <v>1</v>
      </c>
      <c r="AD568">
        <f t="shared" si="49"/>
        <v>1</v>
      </c>
      <c r="AP568" s="32">
        <v>44007</v>
      </c>
      <c r="AQ568" s="32" t="s">
        <v>215</v>
      </c>
      <c r="AR568" s="32" t="s">
        <v>54</v>
      </c>
      <c r="AS568" s="32" t="s">
        <v>30</v>
      </c>
      <c r="AT568" s="32" t="s">
        <v>36</v>
      </c>
      <c r="AU568" s="32">
        <v>8</v>
      </c>
      <c r="AV568" s="32">
        <v>5</v>
      </c>
      <c r="AW568" s="32" t="s">
        <v>32</v>
      </c>
      <c r="BA568" s="32" t="s">
        <v>33</v>
      </c>
      <c r="BB568" s="32" t="s">
        <v>34</v>
      </c>
      <c r="BC568" s="32">
        <v>48</v>
      </c>
      <c r="BD568" s="32">
        <v>67</v>
      </c>
      <c r="BG568" s="32" t="s">
        <v>81</v>
      </c>
      <c r="BH568" s="32" t="s">
        <v>34</v>
      </c>
      <c r="BI568" s="32" t="s">
        <v>323</v>
      </c>
    </row>
    <row r="569" spans="1:61" x14ac:dyDescent="0.35">
      <c r="A569" s="4">
        <f t="shared" si="50"/>
        <v>569</v>
      </c>
      <c r="B569" s="4">
        <f t="shared" si="51"/>
        <v>568</v>
      </c>
      <c r="C569" s="12">
        <v>44070</v>
      </c>
      <c r="D569" t="s">
        <v>183</v>
      </c>
      <c r="E569" s="5" t="s">
        <v>29</v>
      </c>
      <c r="F569" t="s">
        <v>782</v>
      </c>
      <c r="G569" t="s">
        <v>330</v>
      </c>
      <c r="H569" s="21">
        <f>VLOOKUP(G569,lists!Z:AA,2,FALSE)</f>
        <v>10</v>
      </c>
      <c r="I569">
        <v>2</v>
      </c>
      <c r="J569" t="s">
        <v>32</v>
      </c>
      <c r="N569" t="s">
        <v>863</v>
      </c>
      <c r="O569" t="s">
        <v>34</v>
      </c>
      <c r="P569"/>
      <c r="Q569" t="s">
        <v>301</v>
      </c>
      <c r="U569" s="3" t="str">
        <f t="shared" si="48"/>
        <v>3YO</v>
      </c>
      <c r="V569" s="3" t="str">
        <f t="shared" si="47"/>
        <v>A</v>
      </c>
      <c r="W569" t="b">
        <f>VLOOKUP(J569,lists!$B$2:$C$3,2,FALSE)</f>
        <v>1</v>
      </c>
      <c r="X569" t="b">
        <f>VLOOKUP(U569,lists!$B:$C,2,FALSE)</f>
        <v>1</v>
      </c>
      <c r="Y569" t="b">
        <f>IF(AND(H569&gt;=FLAT!$L$1,'Raw - F'!H569&lt;=FLAT!$L$2),TRUE,FALSE)</f>
        <v>1</v>
      </c>
      <c r="Z569" t="b">
        <f>VLOOKUP(V569,lists!$B$7:$C$8,2,FALSE)</f>
        <v>1</v>
      </c>
      <c r="AA569" t="b">
        <f>VLOOKUP(IF(K569="","Open",SUBSTITUTE(K569,"/Nov","")),lists!$B$27:$D$29,2,FALSE)</f>
        <v>1</v>
      </c>
      <c r="AB569" t="b">
        <f>VLOOKUP(I569,lists!B:C,2,FALSE)</f>
        <v>1</v>
      </c>
      <c r="AC569" t="b">
        <f>VLOOKUP(E569,lists!$B$23:$D$25,2,FALSE)</f>
        <v>1</v>
      </c>
      <c r="AD569">
        <f t="shared" si="49"/>
        <v>1</v>
      </c>
      <c r="AP569" s="32">
        <v>44007</v>
      </c>
      <c r="AQ569" s="32" t="s">
        <v>215</v>
      </c>
      <c r="AR569" s="32" t="s">
        <v>54</v>
      </c>
      <c r="AS569" s="32" t="s">
        <v>44</v>
      </c>
      <c r="AT569" s="32" t="s">
        <v>45</v>
      </c>
      <c r="AU569" s="32">
        <v>10</v>
      </c>
      <c r="AV569" s="32">
        <v>5</v>
      </c>
      <c r="AW569" s="32" t="s">
        <v>40</v>
      </c>
      <c r="AX569" s="32" t="s">
        <v>41</v>
      </c>
      <c r="BA569" s="32" t="s">
        <v>46</v>
      </c>
      <c r="BB569" s="32" t="s">
        <v>34</v>
      </c>
      <c r="BC569" s="32">
        <v>0</v>
      </c>
      <c r="BD569" s="32">
        <v>0</v>
      </c>
      <c r="BG569" s="32" t="s">
        <v>81</v>
      </c>
      <c r="BH569" s="32" t="s">
        <v>34</v>
      </c>
      <c r="BI569" s="32" t="s">
        <v>91</v>
      </c>
    </row>
    <row r="570" spans="1:61" x14ac:dyDescent="0.35">
      <c r="A570" s="4">
        <f t="shared" si="50"/>
        <v>570</v>
      </c>
      <c r="B570" s="4">
        <f t="shared" si="51"/>
        <v>569</v>
      </c>
      <c r="C570" s="12">
        <v>44070</v>
      </c>
      <c r="D570" t="s">
        <v>183</v>
      </c>
      <c r="E570" s="5" t="s">
        <v>29</v>
      </c>
      <c r="F570" t="s">
        <v>783</v>
      </c>
      <c r="G570" t="s">
        <v>327</v>
      </c>
      <c r="H570" s="21">
        <f>VLOOKUP(G570,lists!Z:AA,2,FALSE)</f>
        <v>5</v>
      </c>
      <c r="I570">
        <v>5</v>
      </c>
      <c r="J570" t="s">
        <v>32</v>
      </c>
      <c r="N570" t="s">
        <v>862</v>
      </c>
      <c r="O570" t="s">
        <v>34</v>
      </c>
      <c r="P570"/>
      <c r="Q570" t="s">
        <v>296</v>
      </c>
      <c r="U570" s="3" t="str">
        <f t="shared" si="48"/>
        <v>Other</v>
      </c>
      <c r="V570" s="3" t="str">
        <f t="shared" si="47"/>
        <v>A</v>
      </c>
      <c r="W570" t="b">
        <f>VLOOKUP(J570,lists!$B$2:$C$3,2,FALSE)</f>
        <v>1</v>
      </c>
      <c r="X570" t="b">
        <f>VLOOKUP(U570,lists!$B:$C,2,FALSE)</f>
        <v>1</v>
      </c>
      <c r="Y570" t="b">
        <f>IF(AND(H570&gt;=FLAT!$L$1,'Raw - F'!H570&lt;=FLAT!$L$2),TRUE,FALSE)</f>
        <v>1</v>
      </c>
      <c r="Z570" t="b">
        <f>VLOOKUP(V570,lists!$B$7:$C$8,2,FALSE)</f>
        <v>1</v>
      </c>
      <c r="AA570" t="b">
        <f>VLOOKUP(IF(K570="","Open",SUBSTITUTE(K570,"/Nov","")),lists!$B$27:$D$29,2,FALSE)</f>
        <v>1</v>
      </c>
      <c r="AB570" t="b">
        <f>VLOOKUP(I570,lists!B:C,2,FALSE)</f>
        <v>1</v>
      </c>
      <c r="AC570" t="b">
        <f>VLOOKUP(E570,lists!$B$23:$D$25,2,FALSE)</f>
        <v>1</v>
      </c>
      <c r="AD570">
        <f t="shared" si="49"/>
        <v>1</v>
      </c>
      <c r="AP570" s="32">
        <v>44007</v>
      </c>
      <c r="AQ570" s="32" t="s">
        <v>215</v>
      </c>
      <c r="AR570" s="32" t="s">
        <v>54</v>
      </c>
      <c r="AS570" s="32" t="s">
        <v>30</v>
      </c>
      <c r="AT570" s="32" t="s">
        <v>39</v>
      </c>
      <c r="AU570" s="32">
        <v>5</v>
      </c>
      <c r="AV570" s="32">
        <v>6</v>
      </c>
      <c r="AW570" s="32" t="s">
        <v>32</v>
      </c>
      <c r="BA570" s="32" t="s">
        <v>33</v>
      </c>
      <c r="BB570" s="32" t="s">
        <v>34</v>
      </c>
      <c r="BC570" s="32">
        <v>46</v>
      </c>
      <c r="BD570" s="32">
        <v>58</v>
      </c>
      <c r="BG570" s="32" t="s">
        <v>81</v>
      </c>
      <c r="BH570" s="32" t="s">
        <v>34</v>
      </c>
      <c r="BI570" s="32" t="s">
        <v>312</v>
      </c>
    </row>
    <row r="571" spans="1:61" x14ac:dyDescent="0.35">
      <c r="A571" s="4">
        <f t="shared" si="50"/>
        <v>571</v>
      </c>
      <c r="B571" s="4">
        <f t="shared" si="51"/>
        <v>570</v>
      </c>
      <c r="C571" s="12">
        <v>44070</v>
      </c>
      <c r="D571" t="s">
        <v>183</v>
      </c>
      <c r="E571" s="5" t="s">
        <v>29</v>
      </c>
      <c r="F571" t="s">
        <v>784</v>
      </c>
      <c r="G571" t="s">
        <v>330</v>
      </c>
      <c r="H571" s="21">
        <f>VLOOKUP(G571,lists!Z:AA,2,FALSE)</f>
        <v>10</v>
      </c>
      <c r="I571">
        <v>6</v>
      </c>
      <c r="J571" t="s">
        <v>32</v>
      </c>
      <c r="M571" t="s">
        <v>377</v>
      </c>
      <c r="N571" t="s">
        <v>863</v>
      </c>
      <c r="O571" t="s">
        <v>34</v>
      </c>
      <c r="P571"/>
      <c r="Q571" t="s">
        <v>321</v>
      </c>
      <c r="U571" s="3" t="str">
        <f t="shared" si="48"/>
        <v>3YO</v>
      </c>
      <c r="V571" s="3" t="str">
        <f t="shared" si="47"/>
        <v>A</v>
      </c>
      <c r="W571" t="b">
        <f>VLOOKUP(J571,lists!$B$2:$C$3,2,FALSE)</f>
        <v>1</v>
      </c>
      <c r="X571" t="b">
        <f>VLOOKUP(U571,lists!$B:$C,2,FALSE)</f>
        <v>1</v>
      </c>
      <c r="Y571" t="b">
        <f>IF(AND(H571&gt;=FLAT!$L$1,'Raw - F'!H571&lt;=FLAT!$L$2),TRUE,FALSE)</f>
        <v>1</v>
      </c>
      <c r="Z571" t="b">
        <f>VLOOKUP(V571,lists!$B$7:$C$8,2,FALSE)</f>
        <v>1</v>
      </c>
      <c r="AA571" t="b">
        <f>VLOOKUP(IF(K571="","Open",SUBSTITUTE(K571,"/Nov","")),lists!$B$27:$D$29,2,FALSE)</f>
        <v>1</v>
      </c>
      <c r="AB571" t="b">
        <f>VLOOKUP(I571,lists!B:C,2,FALSE)</f>
        <v>1</v>
      </c>
      <c r="AC571" t="b">
        <f>VLOOKUP(E571,lists!$B$23:$D$25,2,FALSE)</f>
        <v>1</v>
      </c>
      <c r="AD571">
        <f t="shared" si="49"/>
        <v>1</v>
      </c>
      <c r="AP571" s="32">
        <v>44007</v>
      </c>
      <c r="AQ571" s="32" t="s">
        <v>215</v>
      </c>
      <c r="AR571" s="32" t="s">
        <v>54</v>
      </c>
      <c r="AS571" s="32" t="s">
        <v>30</v>
      </c>
      <c r="AT571" s="32" t="s">
        <v>36</v>
      </c>
      <c r="AU571" s="32">
        <v>8</v>
      </c>
      <c r="AV571" s="32">
        <v>6</v>
      </c>
      <c r="AW571" s="32" t="s">
        <v>32</v>
      </c>
      <c r="BA571" s="32" t="s">
        <v>33</v>
      </c>
      <c r="BB571" s="32" t="s">
        <v>34</v>
      </c>
      <c r="BC571" s="32">
        <v>46</v>
      </c>
      <c r="BD571" s="32">
        <v>56</v>
      </c>
      <c r="BG571" s="32" t="s">
        <v>81</v>
      </c>
      <c r="BH571" s="32" t="s">
        <v>34</v>
      </c>
      <c r="BI571" s="32" t="s">
        <v>309</v>
      </c>
    </row>
    <row r="572" spans="1:61" x14ac:dyDescent="0.35">
      <c r="A572" s="4">
        <f t="shared" si="50"/>
        <v>572</v>
      </c>
      <c r="B572" s="4">
        <f t="shared" si="51"/>
        <v>571</v>
      </c>
      <c r="C572" s="12">
        <v>44070</v>
      </c>
      <c r="D572" t="s">
        <v>183</v>
      </c>
      <c r="E572" s="5" t="s">
        <v>29</v>
      </c>
      <c r="F572" t="s">
        <v>785</v>
      </c>
      <c r="G572" t="s">
        <v>333</v>
      </c>
      <c r="H572" s="21">
        <f>VLOOKUP(G572,lists!Z:AA,2,FALSE)</f>
        <v>7</v>
      </c>
      <c r="I572">
        <v>5</v>
      </c>
      <c r="J572" t="s">
        <v>40</v>
      </c>
      <c r="K572" t="s">
        <v>50</v>
      </c>
      <c r="N572" t="s">
        <v>862</v>
      </c>
      <c r="O572" t="s">
        <v>34</v>
      </c>
      <c r="P572"/>
      <c r="Q572">
        <v>0</v>
      </c>
      <c r="U572" s="3" t="str">
        <f t="shared" si="48"/>
        <v>Other</v>
      </c>
      <c r="V572" s="3" t="str">
        <f t="shared" si="47"/>
        <v>A</v>
      </c>
      <c r="W572" t="b">
        <f>VLOOKUP(J572,lists!$B$2:$C$3,2,FALSE)</f>
        <v>1</v>
      </c>
      <c r="X572" t="b">
        <f>VLOOKUP(U572,lists!$B:$C,2,FALSE)</f>
        <v>1</v>
      </c>
      <c r="Y572" t="b">
        <f>IF(AND(H572&gt;=FLAT!$L$1,'Raw - F'!H572&lt;=FLAT!$L$2),TRUE,FALSE)</f>
        <v>1</v>
      </c>
      <c r="Z572" t="b">
        <f>VLOOKUP(V572,lists!$B$7:$C$8,2,FALSE)</f>
        <v>1</v>
      </c>
      <c r="AA572" t="b">
        <f>VLOOKUP(IF(K572="","Open",SUBSTITUTE(K572,"/Nov","")),lists!$B$27:$D$29,2,FALSE)</f>
        <v>1</v>
      </c>
      <c r="AB572" t="b">
        <f>VLOOKUP(I572,lists!B:C,2,FALSE)</f>
        <v>1</v>
      </c>
      <c r="AC572" t="b">
        <f>VLOOKUP(E572,lists!$B$23:$D$25,2,FALSE)</f>
        <v>1</v>
      </c>
      <c r="AD572">
        <f t="shared" si="49"/>
        <v>1</v>
      </c>
      <c r="AP572" s="32">
        <v>44007</v>
      </c>
      <c r="AQ572" s="32" t="s">
        <v>215</v>
      </c>
      <c r="AR572" s="32" t="s">
        <v>54</v>
      </c>
      <c r="AS572" s="32" t="s">
        <v>30</v>
      </c>
      <c r="AT572" s="32" t="s">
        <v>45</v>
      </c>
      <c r="AU572" s="32">
        <v>10</v>
      </c>
      <c r="AV572" s="32">
        <v>6</v>
      </c>
      <c r="AW572" s="32" t="s">
        <v>32</v>
      </c>
      <c r="BA572" s="32" t="s">
        <v>43</v>
      </c>
      <c r="BB572" s="32" t="s">
        <v>34</v>
      </c>
      <c r="BC572" s="32">
        <v>46</v>
      </c>
      <c r="BD572" s="32">
        <v>60</v>
      </c>
      <c r="BG572" s="32" t="s">
        <v>43</v>
      </c>
      <c r="BH572" s="32" t="s">
        <v>34</v>
      </c>
      <c r="BI572" s="32" t="s">
        <v>299</v>
      </c>
    </row>
    <row r="573" spans="1:61" x14ac:dyDescent="0.35">
      <c r="A573" s="4">
        <f t="shared" si="50"/>
        <v>573</v>
      </c>
      <c r="B573" s="4">
        <f t="shared" si="51"/>
        <v>572</v>
      </c>
      <c r="C573" s="12">
        <v>44070</v>
      </c>
      <c r="D573" t="s">
        <v>183</v>
      </c>
      <c r="E573" s="5" t="s">
        <v>29</v>
      </c>
      <c r="F573" t="s">
        <v>351</v>
      </c>
      <c r="G573" t="s">
        <v>67</v>
      </c>
      <c r="H573" s="21">
        <f>VLOOKUP(G573,lists!Z:AA,2,FALSE)</f>
        <v>12</v>
      </c>
      <c r="I573">
        <v>5</v>
      </c>
      <c r="J573" t="s">
        <v>32</v>
      </c>
      <c r="N573" t="s">
        <v>862</v>
      </c>
      <c r="O573" t="s">
        <v>34</v>
      </c>
      <c r="P573"/>
      <c r="Q573" t="s">
        <v>296</v>
      </c>
      <c r="U573" s="3" t="str">
        <f t="shared" si="48"/>
        <v>Other</v>
      </c>
      <c r="V573" s="3" t="str">
        <f t="shared" si="47"/>
        <v>A</v>
      </c>
      <c r="W573" t="b">
        <f>VLOOKUP(J573,lists!$B$2:$C$3,2,FALSE)</f>
        <v>1</v>
      </c>
      <c r="X573" t="b">
        <f>VLOOKUP(U573,lists!$B:$C,2,FALSE)</f>
        <v>1</v>
      </c>
      <c r="Y573" t="b">
        <f>IF(AND(H573&gt;=FLAT!$L$1,'Raw - F'!H573&lt;=FLAT!$L$2),TRUE,FALSE)</f>
        <v>1</v>
      </c>
      <c r="Z573" t="b">
        <f>VLOOKUP(V573,lists!$B$7:$C$8,2,FALSE)</f>
        <v>1</v>
      </c>
      <c r="AA573" t="b">
        <f>VLOOKUP(IF(K573="","Open",SUBSTITUTE(K573,"/Nov","")),lists!$B$27:$D$29,2,FALSE)</f>
        <v>1</v>
      </c>
      <c r="AB573" t="b">
        <f>VLOOKUP(I573,lists!B:C,2,FALSE)</f>
        <v>1</v>
      </c>
      <c r="AC573" t="b">
        <f>VLOOKUP(E573,lists!$B$23:$D$25,2,FALSE)</f>
        <v>1</v>
      </c>
      <c r="AD573">
        <f t="shared" si="49"/>
        <v>1</v>
      </c>
      <c r="AP573" s="32">
        <v>44008</v>
      </c>
      <c r="AQ573" s="32" t="s">
        <v>214</v>
      </c>
      <c r="AR573" s="32" t="s">
        <v>29</v>
      </c>
      <c r="AS573" s="32" t="s">
        <v>30</v>
      </c>
      <c r="AT573" s="32" t="s">
        <v>45</v>
      </c>
      <c r="AU573" s="32">
        <v>10</v>
      </c>
      <c r="AV573" s="32">
        <v>3</v>
      </c>
      <c r="AW573" s="32" t="s">
        <v>32</v>
      </c>
      <c r="BA573" s="32" t="s">
        <v>33</v>
      </c>
      <c r="BB573" s="32" t="s">
        <v>34</v>
      </c>
      <c r="BC573" s="32">
        <v>76</v>
      </c>
      <c r="BD573" s="32">
        <v>95</v>
      </c>
      <c r="BG573" s="32" t="s">
        <v>81</v>
      </c>
      <c r="BH573" s="32" t="s">
        <v>34</v>
      </c>
      <c r="BI573" s="32" t="s">
        <v>292</v>
      </c>
    </row>
    <row r="574" spans="1:61" x14ac:dyDescent="0.35">
      <c r="A574" s="4">
        <f t="shared" si="50"/>
        <v>574</v>
      </c>
      <c r="B574" s="4">
        <f t="shared" si="51"/>
        <v>573</v>
      </c>
      <c r="C574" s="12">
        <v>44070</v>
      </c>
      <c r="D574" t="s">
        <v>62</v>
      </c>
      <c r="E574" s="5" t="s">
        <v>48</v>
      </c>
      <c r="F574" t="s">
        <v>382</v>
      </c>
      <c r="G574" t="s">
        <v>329</v>
      </c>
      <c r="H574" s="21">
        <f>VLOOKUP(G574,lists!Z:AA,2,FALSE)</f>
        <v>8</v>
      </c>
      <c r="I574">
        <v>6</v>
      </c>
      <c r="J574" t="s">
        <v>32</v>
      </c>
      <c r="N574" t="s">
        <v>862</v>
      </c>
      <c r="O574" t="s">
        <v>34</v>
      </c>
      <c r="P574"/>
      <c r="Q574" t="s">
        <v>297</v>
      </c>
      <c r="U574" s="3" t="str">
        <f t="shared" si="48"/>
        <v>Other</v>
      </c>
      <c r="V574" s="3" t="str">
        <f t="shared" si="47"/>
        <v>A</v>
      </c>
      <c r="W574" t="b">
        <f>VLOOKUP(J574,lists!$B$2:$C$3,2,FALSE)</f>
        <v>1</v>
      </c>
      <c r="X574" t="b">
        <f>VLOOKUP(U574,lists!$B:$C,2,FALSE)</f>
        <v>1</v>
      </c>
      <c r="Y574" t="b">
        <f>IF(AND(H574&gt;=FLAT!$L$1,'Raw - F'!H574&lt;=FLAT!$L$2),TRUE,FALSE)</f>
        <v>1</v>
      </c>
      <c r="Z574" t="b">
        <f>VLOOKUP(V574,lists!$B$7:$C$8,2,FALSE)</f>
        <v>1</v>
      </c>
      <c r="AA574" t="b">
        <f>VLOOKUP(IF(K574="","Open",SUBSTITUTE(K574,"/Nov","")),lists!$B$27:$D$29,2,FALSE)</f>
        <v>1</v>
      </c>
      <c r="AB574" t="b">
        <f>VLOOKUP(I574,lists!B:C,2,FALSE)</f>
        <v>1</v>
      </c>
      <c r="AC574" t="b">
        <f>VLOOKUP(E574,lists!$B$23:$D$25,2,FALSE)</f>
        <v>1</v>
      </c>
      <c r="AD574">
        <f t="shared" si="49"/>
        <v>1</v>
      </c>
      <c r="AP574" s="32">
        <v>44008</v>
      </c>
      <c r="AQ574" s="32" t="s">
        <v>214</v>
      </c>
      <c r="AR574" s="32" t="s">
        <v>29</v>
      </c>
      <c r="AS574" s="32" t="s">
        <v>30</v>
      </c>
      <c r="AT574" s="32" t="s">
        <v>39</v>
      </c>
      <c r="AU574" s="32">
        <v>5</v>
      </c>
      <c r="AV574" s="32">
        <v>4</v>
      </c>
      <c r="AW574" s="32" t="s">
        <v>32</v>
      </c>
      <c r="BA574" s="32" t="s">
        <v>33</v>
      </c>
      <c r="BB574" s="32" t="s">
        <v>34</v>
      </c>
      <c r="BC574" s="32">
        <v>66</v>
      </c>
      <c r="BD574" s="32">
        <v>85</v>
      </c>
      <c r="BG574" s="32" t="s">
        <v>81</v>
      </c>
      <c r="BH574" s="32" t="s">
        <v>34</v>
      </c>
      <c r="BI574" s="32" t="s">
        <v>293</v>
      </c>
    </row>
    <row r="575" spans="1:61" x14ac:dyDescent="0.35">
      <c r="A575" s="4">
        <f t="shared" si="50"/>
        <v>575</v>
      </c>
      <c r="B575" s="4">
        <f t="shared" si="51"/>
        <v>574</v>
      </c>
      <c r="C575" s="12">
        <v>44070</v>
      </c>
      <c r="D575" t="s">
        <v>62</v>
      </c>
      <c r="E575" s="5" t="s">
        <v>48</v>
      </c>
      <c r="F575" t="s">
        <v>383</v>
      </c>
      <c r="G575" t="s">
        <v>328</v>
      </c>
      <c r="H575" s="21">
        <f>VLOOKUP(G575,lists!Z:AA,2,FALSE)</f>
        <v>6</v>
      </c>
      <c r="I575">
        <v>5</v>
      </c>
      <c r="J575" t="s">
        <v>40</v>
      </c>
      <c r="K575" t="s">
        <v>50</v>
      </c>
      <c r="N575" t="s">
        <v>862</v>
      </c>
      <c r="O575" t="s">
        <v>34</v>
      </c>
      <c r="P575"/>
      <c r="Q575">
        <v>0</v>
      </c>
      <c r="U575" s="3" t="str">
        <f t="shared" si="48"/>
        <v>Other</v>
      </c>
      <c r="V575" s="3" t="str">
        <f t="shared" si="47"/>
        <v>A</v>
      </c>
      <c r="W575" t="b">
        <f>VLOOKUP(J575,lists!$B$2:$C$3,2,FALSE)</f>
        <v>1</v>
      </c>
      <c r="X575" t="b">
        <f>VLOOKUP(U575,lists!$B:$C,2,FALSE)</f>
        <v>1</v>
      </c>
      <c r="Y575" t="b">
        <f>IF(AND(H575&gt;=FLAT!$L$1,'Raw - F'!H575&lt;=FLAT!$L$2),TRUE,FALSE)</f>
        <v>1</v>
      </c>
      <c r="Z575" t="b">
        <f>VLOOKUP(V575,lists!$B$7:$C$8,2,FALSE)</f>
        <v>1</v>
      </c>
      <c r="AA575" t="b">
        <f>VLOOKUP(IF(K575="","Open",SUBSTITUTE(K575,"/Nov","")),lists!$B$27:$D$29,2,FALSE)</f>
        <v>1</v>
      </c>
      <c r="AB575" t="b">
        <f>VLOOKUP(I575,lists!B:C,2,FALSE)</f>
        <v>1</v>
      </c>
      <c r="AC575" t="b">
        <f>VLOOKUP(E575,lists!$B$23:$D$25,2,FALSE)</f>
        <v>1</v>
      </c>
      <c r="AD575">
        <f t="shared" si="49"/>
        <v>1</v>
      </c>
      <c r="AP575" s="32">
        <v>44008</v>
      </c>
      <c r="AQ575" s="32" t="s">
        <v>214</v>
      </c>
      <c r="AR575" s="32" t="s">
        <v>29</v>
      </c>
      <c r="AS575" s="32" t="s">
        <v>30</v>
      </c>
      <c r="AT575" s="32" t="s">
        <v>59</v>
      </c>
      <c r="AU575" s="32">
        <v>14</v>
      </c>
      <c r="AV575" s="32">
        <v>4</v>
      </c>
      <c r="AW575" s="32" t="s">
        <v>32</v>
      </c>
      <c r="BA575" s="32" t="s">
        <v>33</v>
      </c>
      <c r="BB575" s="32" t="s">
        <v>34</v>
      </c>
      <c r="BC575" s="32">
        <v>61</v>
      </c>
      <c r="BD575" s="32">
        <v>80</v>
      </c>
      <c r="BG575" s="32" t="s">
        <v>81</v>
      </c>
      <c r="BH575" s="32" t="s">
        <v>34</v>
      </c>
      <c r="BI575" s="32" t="s">
        <v>308</v>
      </c>
    </row>
    <row r="576" spans="1:61" x14ac:dyDescent="0.35">
      <c r="A576" s="4">
        <f t="shared" si="50"/>
        <v>576</v>
      </c>
      <c r="B576" s="4">
        <f t="shared" si="51"/>
        <v>575</v>
      </c>
      <c r="C576" s="12">
        <v>44070</v>
      </c>
      <c r="D576" t="s">
        <v>62</v>
      </c>
      <c r="E576" s="5" t="s">
        <v>48</v>
      </c>
      <c r="F576" t="s">
        <v>440</v>
      </c>
      <c r="G576" t="s">
        <v>328</v>
      </c>
      <c r="H576" s="21">
        <f>VLOOKUP(G576,lists!Z:AA,2,FALSE)</f>
        <v>6</v>
      </c>
      <c r="I576">
        <v>5</v>
      </c>
      <c r="J576" t="s">
        <v>40</v>
      </c>
      <c r="K576" t="s">
        <v>50</v>
      </c>
      <c r="L576" t="s">
        <v>60</v>
      </c>
      <c r="N576" t="s">
        <v>861</v>
      </c>
      <c r="O576" t="s">
        <v>34</v>
      </c>
      <c r="P576" s="36">
        <v>18000</v>
      </c>
      <c r="Q576">
        <v>0</v>
      </c>
      <c r="U576" s="3" t="str">
        <f t="shared" si="48"/>
        <v>2YO</v>
      </c>
      <c r="V576" s="3" t="str">
        <f t="shared" si="47"/>
        <v>A</v>
      </c>
      <c r="W576" t="b">
        <f>VLOOKUP(J576,lists!$B$2:$C$3,2,FALSE)</f>
        <v>1</v>
      </c>
      <c r="X576" t="b">
        <f>VLOOKUP(U576,lists!$B:$C,2,FALSE)</f>
        <v>1</v>
      </c>
      <c r="Y576" t="b">
        <f>IF(AND(H576&gt;=FLAT!$L$1,'Raw - F'!H576&lt;=FLAT!$L$2),TRUE,FALSE)</f>
        <v>1</v>
      </c>
      <c r="Z576" t="b">
        <f>VLOOKUP(V576,lists!$B$7:$C$8,2,FALSE)</f>
        <v>1</v>
      </c>
      <c r="AA576" t="b">
        <f>VLOOKUP(IF(K576="","Open",SUBSTITUTE(K576,"/Nov","")),lists!$B$27:$D$29,2,FALSE)</f>
        <v>1</v>
      </c>
      <c r="AB576" t="b">
        <f>VLOOKUP(I576,lists!B:C,2,FALSE)</f>
        <v>1</v>
      </c>
      <c r="AC576" t="b">
        <f>VLOOKUP(E576,lists!$B$23:$D$25,2,FALSE)</f>
        <v>1</v>
      </c>
      <c r="AD576">
        <f t="shared" si="49"/>
        <v>1</v>
      </c>
      <c r="AP576" s="32">
        <v>44008</v>
      </c>
      <c r="AQ576" s="32" t="s">
        <v>214</v>
      </c>
      <c r="AR576" s="32" t="s">
        <v>29</v>
      </c>
      <c r="AS576" s="32" t="s">
        <v>49</v>
      </c>
      <c r="AT576" s="32" t="s">
        <v>37</v>
      </c>
      <c r="AU576" s="32">
        <v>6</v>
      </c>
      <c r="AV576" s="32">
        <v>5</v>
      </c>
      <c r="AW576" s="32" t="s">
        <v>40</v>
      </c>
      <c r="AX576" s="32" t="s">
        <v>50</v>
      </c>
      <c r="AY576" s="32" t="s">
        <v>56</v>
      </c>
      <c r="BA576" s="32" t="s">
        <v>42</v>
      </c>
      <c r="BB576" s="32" t="s">
        <v>34</v>
      </c>
      <c r="BC576" s="32">
        <v>0</v>
      </c>
      <c r="BD576" s="32">
        <v>0</v>
      </c>
      <c r="BG576" s="32" t="s">
        <v>42</v>
      </c>
      <c r="BH576" s="32" t="s">
        <v>34</v>
      </c>
      <c r="BI576" s="32" t="s">
        <v>91</v>
      </c>
    </row>
    <row r="577" spans="1:61" x14ac:dyDescent="0.35">
      <c r="A577" s="4">
        <f t="shared" si="50"/>
        <v>577</v>
      </c>
      <c r="B577" s="4">
        <f t="shared" si="51"/>
        <v>576</v>
      </c>
      <c r="C577" s="12">
        <v>44070</v>
      </c>
      <c r="D577" t="s">
        <v>62</v>
      </c>
      <c r="E577" s="5" t="s">
        <v>48</v>
      </c>
      <c r="F577" t="s">
        <v>385</v>
      </c>
      <c r="G577" t="s">
        <v>86</v>
      </c>
      <c r="H577" s="21">
        <f>VLOOKUP(G577,lists!Z:AA,2,FALSE)</f>
        <v>16</v>
      </c>
      <c r="I577">
        <v>6</v>
      </c>
      <c r="J577" t="s">
        <v>32</v>
      </c>
      <c r="N577" t="s">
        <v>862</v>
      </c>
      <c r="O577" t="s">
        <v>34</v>
      </c>
      <c r="P577"/>
      <c r="Q577" t="s">
        <v>297</v>
      </c>
      <c r="U577" s="3" t="str">
        <f t="shared" si="48"/>
        <v>Other</v>
      </c>
      <c r="V577" s="3" t="str">
        <f t="shared" ref="V577:V640" si="52">IF(O577="F",O577,"A")</f>
        <v>A</v>
      </c>
      <c r="W577" t="b">
        <f>VLOOKUP(J577,lists!$B$2:$C$3,2,FALSE)</f>
        <v>1</v>
      </c>
      <c r="X577" t="b">
        <f>VLOOKUP(U577,lists!$B:$C,2,FALSE)</f>
        <v>1</v>
      </c>
      <c r="Y577" t="b">
        <f>IF(AND(H577&gt;=FLAT!$L$1,'Raw - F'!H577&lt;=FLAT!$L$2),TRUE,FALSE)</f>
        <v>1</v>
      </c>
      <c r="Z577" t="b">
        <f>VLOOKUP(V577,lists!$B$7:$C$8,2,FALSE)</f>
        <v>1</v>
      </c>
      <c r="AA577" t="b">
        <f>VLOOKUP(IF(K577="","Open",SUBSTITUTE(K577,"/Nov","")),lists!$B$27:$D$29,2,FALSE)</f>
        <v>1</v>
      </c>
      <c r="AB577" t="b">
        <f>VLOOKUP(I577,lists!B:C,2,FALSE)</f>
        <v>1</v>
      </c>
      <c r="AC577" t="b">
        <f>VLOOKUP(E577,lists!$B$23:$D$25,2,FALSE)</f>
        <v>1</v>
      </c>
      <c r="AD577">
        <f t="shared" si="49"/>
        <v>1</v>
      </c>
      <c r="AP577" s="32">
        <v>44008</v>
      </c>
      <c r="AQ577" s="32" t="s">
        <v>214</v>
      </c>
      <c r="AR577" s="32" t="s">
        <v>29</v>
      </c>
      <c r="AS577" s="32" t="s">
        <v>30</v>
      </c>
      <c r="AT577" s="32" t="s">
        <v>51</v>
      </c>
      <c r="AU577" s="32">
        <v>7</v>
      </c>
      <c r="AV577" s="32">
        <v>5</v>
      </c>
      <c r="AW577" s="32" t="s">
        <v>32</v>
      </c>
      <c r="BA577" s="32" t="s">
        <v>33</v>
      </c>
      <c r="BB577" s="32" t="s">
        <v>34</v>
      </c>
      <c r="BC577" s="32">
        <v>53</v>
      </c>
      <c r="BD577" s="32">
        <v>72</v>
      </c>
      <c r="BG577" s="32" t="s">
        <v>81</v>
      </c>
      <c r="BH577" s="32" t="s">
        <v>34</v>
      </c>
      <c r="BI577" s="32" t="s">
        <v>298</v>
      </c>
    </row>
    <row r="578" spans="1:61" x14ac:dyDescent="0.35">
      <c r="A578" s="4">
        <f t="shared" si="50"/>
        <v>578</v>
      </c>
      <c r="B578" s="4">
        <f t="shared" si="51"/>
        <v>577</v>
      </c>
      <c r="C578" s="12">
        <v>44070</v>
      </c>
      <c r="D578" t="s">
        <v>62</v>
      </c>
      <c r="E578" s="5" t="s">
        <v>48</v>
      </c>
      <c r="F578" t="s">
        <v>386</v>
      </c>
      <c r="G578" t="s">
        <v>329</v>
      </c>
      <c r="H578" s="21">
        <f>VLOOKUP(G578,lists!Z:AA,2,FALSE)</f>
        <v>8</v>
      </c>
      <c r="I578">
        <v>4</v>
      </c>
      <c r="J578" t="s">
        <v>32</v>
      </c>
      <c r="N578" t="s">
        <v>861</v>
      </c>
      <c r="O578" t="s">
        <v>34</v>
      </c>
      <c r="P578"/>
      <c r="Q578" t="s">
        <v>293</v>
      </c>
      <c r="U578" s="3" t="str">
        <f t="shared" si="48"/>
        <v>2YO</v>
      </c>
      <c r="V578" s="3" t="str">
        <f t="shared" si="52"/>
        <v>A</v>
      </c>
      <c r="W578" t="b">
        <f>VLOOKUP(J578,lists!$B$2:$C$3,2,FALSE)</f>
        <v>1</v>
      </c>
      <c r="X578" t="b">
        <f>VLOOKUP(U578,lists!$B:$C,2,FALSE)</f>
        <v>1</v>
      </c>
      <c r="Y578" t="b">
        <f>IF(AND(H578&gt;=FLAT!$L$1,'Raw - F'!H578&lt;=FLAT!$L$2),TRUE,FALSE)</f>
        <v>1</v>
      </c>
      <c r="Z578" t="b">
        <f>VLOOKUP(V578,lists!$B$7:$C$8,2,FALSE)</f>
        <v>1</v>
      </c>
      <c r="AA578" t="b">
        <f>VLOOKUP(IF(K578="","Open",SUBSTITUTE(K578,"/Nov","")),lists!$B$27:$D$29,2,FALSE)</f>
        <v>1</v>
      </c>
      <c r="AB578" t="b">
        <f>VLOOKUP(I578,lists!B:C,2,FALSE)</f>
        <v>1</v>
      </c>
      <c r="AC578" t="b">
        <f>VLOOKUP(E578,lists!$B$23:$D$25,2,FALSE)</f>
        <v>1</v>
      </c>
      <c r="AD578">
        <f t="shared" si="49"/>
        <v>1</v>
      </c>
      <c r="AP578" s="32">
        <v>44008</v>
      </c>
      <c r="AQ578" s="32" t="s">
        <v>214</v>
      </c>
      <c r="AR578" s="32" t="s">
        <v>29</v>
      </c>
      <c r="AS578" s="32" t="s">
        <v>49</v>
      </c>
      <c r="AT578" s="32" t="s">
        <v>36</v>
      </c>
      <c r="AU578" s="32">
        <v>8</v>
      </c>
      <c r="AV578" s="32">
        <v>5</v>
      </c>
      <c r="AW578" s="32" t="s">
        <v>40</v>
      </c>
      <c r="AX578" s="32" t="s">
        <v>50</v>
      </c>
      <c r="BA578" s="32" t="s">
        <v>46</v>
      </c>
      <c r="BB578" s="32" t="s">
        <v>34</v>
      </c>
      <c r="BC578" s="32">
        <v>0</v>
      </c>
      <c r="BD578" s="32">
        <v>0</v>
      </c>
      <c r="BG578" s="32" t="s">
        <v>81</v>
      </c>
      <c r="BH578" s="32" t="s">
        <v>34</v>
      </c>
      <c r="BI578" s="32" t="s">
        <v>91</v>
      </c>
    </row>
    <row r="579" spans="1:61" x14ac:dyDescent="0.35">
      <c r="A579" s="4">
        <f t="shared" si="50"/>
        <v>579</v>
      </c>
      <c r="B579" s="4">
        <f t="shared" si="51"/>
        <v>578</v>
      </c>
      <c r="C579" s="12">
        <v>44070</v>
      </c>
      <c r="D579" t="s">
        <v>62</v>
      </c>
      <c r="E579" s="5" t="s">
        <v>48</v>
      </c>
      <c r="F579" t="s">
        <v>351</v>
      </c>
      <c r="G579" t="s">
        <v>333</v>
      </c>
      <c r="H579" s="21">
        <f>VLOOKUP(G579,lists!Z:AA,2,FALSE)</f>
        <v>7</v>
      </c>
      <c r="I579">
        <v>6</v>
      </c>
      <c r="J579" t="s">
        <v>32</v>
      </c>
      <c r="N579" t="s">
        <v>862</v>
      </c>
      <c r="O579" t="s">
        <v>34</v>
      </c>
      <c r="P579"/>
      <c r="Q579" t="s">
        <v>870</v>
      </c>
      <c r="U579" s="3" t="str">
        <f t="shared" ref="U579:U642" si="53">IF(OR(N579="2yO",N579="3yO"),N579,"Other")</f>
        <v>Other</v>
      </c>
      <c r="V579" s="3" t="str">
        <f t="shared" si="52"/>
        <v>A</v>
      </c>
      <c r="W579" t="b">
        <f>VLOOKUP(J579,lists!$B$2:$C$3,2,FALSE)</f>
        <v>1</v>
      </c>
      <c r="X579" t="b">
        <f>VLOOKUP(U579,lists!$B:$C,2,FALSE)</f>
        <v>1</v>
      </c>
      <c r="Y579" t="b">
        <f>IF(AND(H579&gt;=FLAT!$L$1,'Raw - F'!H579&lt;=FLAT!$L$2),TRUE,FALSE)</f>
        <v>1</v>
      </c>
      <c r="Z579" t="b">
        <f>VLOOKUP(V579,lists!$B$7:$C$8,2,FALSE)</f>
        <v>1</v>
      </c>
      <c r="AA579" t="b">
        <f>VLOOKUP(IF(K579="","Open",SUBSTITUTE(K579,"/Nov","")),lists!$B$27:$D$29,2,FALSE)</f>
        <v>1</v>
      </c>
      <c r="AB579" t="b">
        <f>VLOOKUP(I579,lists!B:C,2,FALSE)</f>
        <v>1</v>
      </c>
      <c r="AC579" t="b">
        <f>VLOOKUP(E579,lists!$B$23:$D$25,2,FALSE)</f>
        <v>1</v>
      </c>
      <c r="AD579">
        <f t="shared" si="49"/>
        <v>1</v>
      </c>
      <c r="AP579" s="32">
        <v>44008</v>
      </c>
      <c r="AQ579" s="32" t="s">
        <v>214</v>
      </c>
      <c r="AR579" s="32" t="s">
        <v>29</v>
      </c>
      <c r="AS579" s="32" t="s">
        <v>30</v>
      </c>
      <c r="AT579" s="32" t="s">
        <v>51</v>
      </c>
      <c r="AU579" s="32">
        <v>7</v>
      </c>
      <c r="AV579" s="32">
        <v>6</v>
      </c>
      <c r="AW579" s="32" t="s">
        <v>32</v>
      </c>
      <c r="BA579" s="32" t="s">
        <v>43</v>
      </c>
      <c r="BB579" s="32" t="s">
        <v>34</v>
      </c>
      <c r="BC579" s="32">
        <v>46</v>
      </c>
      <c r="BD579" s="32">
        <v>65</v>
      </c>
      <c r="BG579" s="32" t="s">
        <v>43</v>
      </c>
      <c r="BH579" s="32" t="s">
        <v>34</v>
      </c>
      <c r="BI579" s="32" t="s">
        <v>297</v>
      </c>
    </row>
    <row r="580" spans="1:61" x14ac:dyDescent="0.35">
      <c r="A580" s="4">
        <f t="shared" si="50"/>
        <v>580</v>
      </c>
      <c r="B580" s="4">
        <f t="shared" si="51"/>
        <v>579</v>
      </c>
      <c r="C580" s="12">
        <v>44070</v>
      </c>
      <c r="D580" t="s">
        <v>62</v>
      </c>
      <c r="E580" s="5" t="s">
        <v>48</v>
      </c>
      <c r="F580" t="s">
        <v>351</v>
      </c>
      <c r="G580" t="s">
        <v>67</v>
      </c>
      <c r="H580" s="21">
        <f>VLOOKUP(G580,lists!Z:AA,2,FALSE)</f>
        <v>12</v>
      </c>
      <c r="I580">
        <v>5</v>
      </c>
      <c r="J580" t="s">
        <v>32</v>
      </c>
      <c r="N580" t="s">
        <v>863</v>
      </c>
      <c r="O580" t="s">
        <v>34</v>
      </c>
      <c r="P580"/>
      <c r="Q580" t="s">
        <v>296</v>
      </c>
      <c r="U580" s="3" t="str">
        <f t="shared" si="53"/>
        <v>3YO</v>
      </c>
      <c r="V580" s="3" t="str">
        <f t="shared" si="52"/>
        <v>A</v>
      </c>
      <c r="W580" t="b">
        <f>VLOOKUP(J580,lists!$B$2:$C$3,2,FALSE)</f>
        <v>1</v>
      </c>
      <c r="X580" t="b">
        <f>VLOOKUP(U580,lists!$B:$C,2,FALSE)</f>
        <v>1</v>
      </c>
      <c r="Y580" t="b">
        <f>IF(AND(H580&gt;=FLAT!$L$1,'Raw - F'!H580&lt;=FLAT!$L$2),TRUE,FALSE)</f>
        <v>1</v>
      </c>
      <c r="Z580" t="b">
        <f>VLOOKUP(V580,lists!$B$7:$C$8,2,FALSE)</f>
        <v>1</v>
      </c>
      <c r="AA580" t="b">
        <f>VLOOKUP(IF(K580="","Open",SUBSTITUTE(K580,"/Nov","")),lists!$B$27:$D$29,2,FALSE)</f>
        <v>1</v>
      </c>
      <c r="AB580" t="b">
        <f>VLOOKUP(I580,lists!B:C,2,FALSE)</f>
        <v>1</v>
      </c>
      <c r="AC580" t="b">
        <f>VLOOKUP(E580,lists!$B$23:$D$25,2,FALSE)</f>
        <v>1</v>
      </c>
      <c r="AD580">
        <f t="shared" si="49"/>
        <v>1</v>
      </c>
      <c r="AP580" s="32">
        <v>44008</v>
      </c>
      <c r="AQ580" s="32" t="s">
        <v>214</v>
      </c>
      <c r="AR580" s="32" t="s">
        <v>29</v>
      </c>
      <c r="AS580" s="32" t="s">
        <v>30</v>
      </c>
      <c r="AT580" s="32" t="s">
        <v>45</v>
      </c>
      <c r="AU580" s="32">
        <v>10</v>
      </c>
      <c r="AV580" s="32">
        <v>6</v>
      </c>
      <c r="AW580" s="32" t="s">
        <v>32</v>
      </c>
      <c r="BA580" s="32" t="s">
        <v>33</v>
      </c>
      <c r="BB580" s="32" t="s">
        <v>34</v>
      </c>
      <c r="BC580" s="32">
        <v>46</v>
      </c>
      <c r="BD580" s="32">
        <v>65</v>
      </c>
      <c r="BG580" s="32" t="s">
        <v>81</v>
      </c>
      <c r="BH580" s="32" t="s">
        <v>34</v>
      </c>
      <c r="BI580" s="32" t="s">
        <v>297</v>
      </c>
    </row>
    <row r="581" spans="1:61" x14ac:dyDescent="0.35">
      <c r="A581" s="4">
        <f t="shared" si="50"/>
        <v>581</v>
      </c>
      <c r="B581" s="4">
        <f t="shared" si="51"/>
        <v>580</v>
      </c>
      <c r="C581" s="12">
        <v>44070</v>
      </c>
      <c r="D581" t="s">
        <v>62</v>
      </c>
      <c r="E581" s="5" t="s">
        <v>48</v>
      </c>
      <c r="F581" t="s">
        <v>538</v>
      </c>
      <c r="G581" t="s">
        <v>327</v>
      </c>
      <c r="H581" s="21">
        <f>VLOOKUP(G581,lists!Z:AA,2,FALSE)</f>
        <v>5</v>
      </c>
      <c r="I581">
        <v>6</v>
      </c>
      <c r="J581" t="s">
        <v>40</v>
      </c>
      <c r="N581" t="s">
        <v>862</v>
      </c>
      <c r="O581" t="s">
        <v>34</v>
      </c>
      <c r="P581"/>
      <c r="Q581" t="s">
        <v>871</v>
      </c>
      <c r="U581" s="3" t="str">
        <f t="shared" si="53"/>
        <v>Other</v>
      </c>
      <c r="V581" s="3" t="str">
        <f t="shared" si="52"/>
        <v>A</v>
      </c>
      <c r="W581" t="b">
        <f>VLOOKUP(J581,lists!$B$2:$C$3,2,FALSE)</f>
        <v>1</v>
      </c>
      <c r="X581" t="b">
        <f>VLOOKUP(U581,lists!$B:$C,2,FALSE)</f>
        <v>1</v>
      </c>
      <c r="Y581" t="b">
        <f>IF(AND(H581&gt;=FLAT!$L$1,'Raw - F'!H581&lt;=FLAT!$L$2),TRUE,FALSE)</f>
        <v>1</v>
      </c>
      <c r="Z581" t="b">
        <f>VLOOKUP(V581,lists!$B$7:$C$8,2,FALSE)</f>
        <v>1</v>
      </c>
      <c r="AA581" t="b">
        <f>VLOOKUP(IF(K581="","Open",SUBSTITUTE(K581,"/Nov","")),lists!$B$27:$D$29,2,FALSE)</f>
        <v>1</v>
      </c>
      <c r="AB581" t="b">
        <f>VLOOKUP(I581,lists!B:C,2,FALSE)</f>
        <v>1</v>
      </c>
      <c r="AC581" t="b">
        <f>VLOOKUP(E581,lists!$B$23:$D$25,2,FALSE)</f>
        <v>1</v>
      </c>
      <c r="AD581">
        <f t="shared" si="49"/>
        <v>1</v>
      </c>
      <c r="AP581" s="32">
        <v>44008</v>
      </c>
      <c r="AQ581" s="32" t="s">
        <v>110</v>
      </c>
      <c r="AR581" s="32" t="s">
        <v>48</v>
      </c>
      <c r="AS581" s="32" t="s">
        <v>30</v>
      </c>
      <c r="AT581" s="32" t="s">
        <v>51</v>
      </c>
      <c r="AU581" s="32">
        <v>7</v>
      </c>
      <c r="AV581" s="32">
        <v>4</v>
      </c>
      <c r="AW581" s="32" t="s">
        <v>32</v>
      </c>
      <c r="BA581" s="32" t="s">
        <v>43</v>
      </c>
      <c r="BB581" s="32" t="s">
        <v>34</v>
      </c>
      <c r="BC581" s="32">
        <v>61</v>
      </c>
      <c r="BD581" s="32">
        <v>80</v>
      </c>
      <c r="BG581" s="32" t="s">
        <v>43</v>
      </c>
      <c r="BH581" s="32" t="s">
        <v>34</v>
      </c>
      <c r="BI581" s="32" t="s">
        <v>308</v>
      </c>
    </row>
    <row r="582" spans="1:61" x14ac:dyDescent="0.35">
      <c r="A582" s="4">
        <f t="shared" si="50"/>
        <v>582</v>
      </c>
      <c r="B582" s="4">
        <f t="shared" si="51"/>
        <v>581</v>
      </c>
      <c r="C582" s="12">
        <v>44071</v>
      </c>
      <c r="D582" t="s">
        <v>192</v>
      </c>
      <c r="E582" s="5" t="s">
        <v>48</v>
      </c>
      <c r="F582" t="s">
        <v>786</v>
      </c>
      <c r="G582" t="s">
        <v>327</v>
      </c>
      <c r="H582" s="21">
        <f>VLOOKUP(G582,lists!Z:AA,2,FALSE)</f>
        <v>5</v>
      </c>
      <c r="I582">
        <v>5</v>
      </c>
      <c r="J582" t="s">
        <v>32</v>
      </c>
      <c r="N582" t="s">
        <v>862</v>
      </c>
      <c r="O582" t="s">
        <v>34</v>
      </c>
      <c r="P582"/>
      <c r="Q582" t="s">
        <v>303</v>
      </c>
      <c r="U582" s="3" t="str">
        <f t="shared" si="53"/>
        <v>Other</v>
      </c>
      <c r="V582" s="3" t="str">
        <f t="shared" si="52"/>
        <v>A</v>
      </c>
      <c r="W582" t="b">
        <f>VLOOKUP(J582,lists!$B$2:$C$3,2,FALSE)</f>
        <v>1</v>
      </c>
      <c r="X582" t="b">
        <f>VLOOKUP(U582,lists!$B:$C,2,FALSE)</f>
        <v>1</v>
      </c>
      <c r="Y582" t="b">
        <f>IF(AND(H582&gt;=FLAT!$L$1,'Raw - F'!H582&lt;=FLAT!$L$2),TRUE,FALSE)</f>
        <v>1</v>
      </c>
      <c r="Z582" t="b">
        <f>VLOOKUP(V582,lists!$B$7:$C$8,2,FALSE)</f>
        <v>1</v>
      </c>
      <c r="AA582" t="b">
        <f>VLOOKUP(IF(K582="","Open",SUBSTITUTE(K582,"/Nov","")),lists!$B$27:$D$29,2,FALSE)</f>
        <v>1</v>
      </c>
      <c r="AB582" t="b">
        <f>VLOOKUP(I582,lists!B:C,2,FALSE)</f>
        <v>1</v>
      </c>
      <c r="AC582" t="b">
        <f>VLOOKUP(E582,lists!$B$23:$D$25,2,FALSE)</f>
        <v>1</v>
      </c>
      <c r="AD582">
        <f t="shared" si="49"/>
        <v>1</v>
      </c>
      <c r="AP582" s="32">
        <v>44008</v>
      </c>
      <c r="AQ582" s="32" t="s">
        <v>110</v>
      </c>
      <c r="AR582" s="32" t="s">
        <v>48</v>
      </c>
      <c r="AS582" s="32" t="s">
        <v>30</v>
      </c>
      <c r="AT582" s="32" t="s">
        <v>39</v>
      </c>
      <c r="AU582" s="32">
        <v>5</v>
      </c>
      <c r="AV582" s="32">
        <v>5</v>
      </c>
      <c r="AW582" s="32" t="s">
        <v>32</v>
      </c>
      <c r="BA582" s="32" t="s">
        <v>43</v>
      </c>
      <c r="BB582" s="32" t="s">
        <v>34</v>
      </c>
      <c r="BC582" s="32">
        <v>56</v>
      </c>
      <c r="BD582" s="32">
        <v>75</v>
      </c>
      <c r="BG582" s="32" t="s">
        <v>43</v>
      </c>
      <c r="BH582" s="32" t="s">
        <v>34</v>
      </c>
      <c r="BI582" s="32" t="s">
        <v>296</v>
      </c>
    </row>
    <row r="583" spans="1:61" x14ac:dyDescent="0.35">
      <c r="A583" s="4">
        <f t="shared" si="50"/>
        <v>583</v>
      </c>
      <c r="B583" s="4">
        <f t="shared" si="51"/>
        <v>582</v>
      </c>
      <c r="C583" s="12">
        <v>44071</v>
      </c>
      <c r="D583" t="s">
        <v>192</v>
      </c>
      <c r="E583" s="5" t="s">
        <v>48</v>
      </c>
      <c r="F583" t="s">
        <v>787</v>
      </c>
      <c r="G583" t="s">
        <v>329</v>
      </c>
      <c r="H583" s="21">
        <f>VLOOKUP(G583,lists!Z:AA,2,FALSE)</f>
        <v>8</v>
      </c>
      <c r="I583">
        <v>5</v>
      </c>
      <c r="J583" t="s">
        <v>40</v>
      </c>
      <c r="K583" t="s">
        <v>50</v>
      </c>
      <c r="N583" t="s">
        <v>861</v>
      </c>
      <c r="O583" t="s">
        <v>34</v>
      </c>
      <c r="P583"/>
      <c r="Q583">
        <v>0</v>
      </c>
      <c r="U583" s="3" t="str">
        <f t="shared" si="53"/>
        <v>2YO</v>
      </c>
      <c r="V583" s="3" t="str">
        <f t="shared" si="52"/>
        <v>A</v>
      </c>
      <c r="W583" t="b">
        <f>VLOOKUP(J583,lists!$B$2:$C$3,2,FALSE)</f>
        <v>1</v>
      </c>
      <c r="X583" t="b">
        <f>VLOOKUP(U583,lists!$B:$C,2,FALSE)</f>
        <v>1</v>
      </c>
      <c r="Y583" t="b">
        <f>IF(AND(H583&gt;=FLAT!$L$1,'Raw - F'!H583&lt;=FLAT!$L$2),TRUE,FALSE)</f>
        <v>1</v>
      </c>
      <c r="Z583" t="b">
        <f>VLOOKUP(V583,lists!$B$7:$C$8,2,FALSE)</f>
        <v>1</v>
      </c>
      <c r="AA583" t="b">
        <f>VLOOKUP(IF(K583="","Open",SUBSTITUTE(K583,"/Nov","")),lists!$B$27:$D$29,2,FALSE)</f>
        <v>1</v>
      </c>
      <c r="AB583" t="b">
        <f>VLOOKUP(I583,lists!B:C,2,FALSE)</f>
        <v>1</v>
      </c>
      <c r="AC583" t="b">
        <f>VLOOKUP(E583,lists!$B$23:$D$25,2,FALSE)</f>
        <v>1</v>
      </c>
      <c r="AD583">
        <f t="shared" si="49"/>
        <v>1</v>
      </c>
      <c r="AP583" s="32">
        <v>44008</v>
      </c>
      <c r="AQ583" s="32" t="s">
        <v>110</v>
      </c>
      <c r="AR583" s="32" t="s">
        <v>48</v>
      </c>
      <c r="AS583" s="32" t="s">
        <v>225</v>
      </c>
      <c r="AT583" s="32" t="s">
        <v>37</v>
      </c>
      <c r="AU583" s="32">
        <v>6</v>
      </c>
      <c r="AV583" s="32">
        <v>5</v>
      </c>
      <c r="AW583" s="32" t="s">
        <v>40</v>
      </c>
      <c r="AX583" s="32" t="s">
        <v>50</v>
      </c>
      <c r="AY583" s="32" t="s">
        <v>60</v>
      </c>
      <c r="BA583" s="32" t="s">
        <v>42</v>
      </c>
      <c r="BB583" s="32" t="s">
        <v>52</v>
      </c>
      <c r="BC583" s="32">
        <v>0</v>
      </c>
      <c r="BD583" s="32">
        <v>0</v>
      </c>
      <c r="BG583" s="32" t="s">
        <v>42</v>
      </c>
      <c r="BH583" s="32" t="s">
        <v>52</v>
      </c>
      <c r="BI583" s="32" t="s">
        <v>91</v>
      </c>
    </row>
    <row r="584" spans="1:61" x14ac:dyDescent="0.35">
      <c r="A584" s="4">
        <f t="shared" si="50"/>
        <v>584</v>
      </c>
      <c r="B584" s="4">
        <f t="shared" si="51"/>
        <v>583</v>
      </c>
      <c r="C584" s="12">
        <v>44071</v>
      </c>
      <c r="D584" t="s">
        <v>192</v>
      </c>
      <c r="E584" s="5" t="s">
        <v>48</v>
      </c>
      <c r="F584" t="s">
        <v>788</v>
      </c>
      <c r="G584" t="s">
        <v>328</v>
      </c>
      <c r="H584" s="21">
        <f>VLOOKUP(G584,lists!Z:AA,2,FALSE)</f>
        <v>6</v>
      </c>
      <c r="I584">
        <v>5</v>
      </c>
      <c r="J584" t="s">
        <v>32</v>
      </c>
      <c r="M584" t="s">
        <v>377</v>
      </c>
      <c r="N584" t="s">
        <v>862</v>
      </c>
      <c r="O584" t="s">
        <v>34</v>
      </c>
      <c r="P584"/>
      <c r="Q584" t="s">
        <v>303</v>
      </c>
      <c r="U584" s="3" t="str">
        <f t="shared" si="53"/>
        <v>Other</v>
      </c>
      <c r="V584" s="3" t="str">
        <f t="shared" si="52"/>
        <v>A</v>
      </c>
      <c r="W584" t="b">
        <f>VLOOKUP(J584,lists!$B$2:$C$3,2,FALSE)</f>
        <v>1</v>
      </c>
      <c r="X584" t="b">
        <f>VLOOKUP(U584,lists!$B:$C,2,FALSE)</f>
        <v>1</v>
      </c>
      <c r="Y584" t="b">
        <f>IF(AND(H584&gt;=FLAT!$L$1,'Raw - F'!H584&lt;=FLAT!$L$2),TRUE,FALSE)</f>
        <v>1</v>
      </c>
      <c r="Z584" t="b">
        <f>VLOOKUP(V584,lists!$B$7:$C$8,2,FALSE)</f>
        <v>1</v>
      </c>
      <c r="AA584" t="b">
        <f>VLOOKUP(IF(K584="","Open",SUBSTITUTE(K584,"/Nov","")),lists!$B$27:$D$29,2,FALSE)</f>
        <v>1</v>
      </c>
      <c r="AB584" t="b">
        <f>VLOOKUP(I584,lists!B:C,2,FALSE)</f>
        <v>1</v>
      </c>
      <c r="AC584" t="b">
        <f>VLOOKUP(E584,lists!$B$23:$D$25,2,FALSE)</f>
        <v>1</v>
      </c>
      <c r="AD584">
        <f t="shared" si="49"/>
        <v>1</v>
      </c>
      <c r="AP584" s="32">
        <v>44008</v>
      </c>
      <c r="AQ584" s="32" t="s">
        <v>110</v>
      </c>
      <c r="AR584" s="32" t="s">
        <v>48</v>
      </c>
      <c r="AS584" s="32" t="s">
        <v>49</v>
      </c>
      <c r="AT584" s="32" t="s">
        <v>51</v>
      </c>
      <c r="AU584" s="32">
        <v>7</v>
      </c>
      <c r="AV584" s="32">
        <v>5</v>
      </c>
      <c r="AW584" s="32" t="s">
        <v>40</v>
      </c>
      <c r="AX584" s="32" t="s">
        <v>50</v>
      </c>
      <c r="BA584" s="32" t="s">
        <v>43</v>
      </c>
      <c r="BB584" s="32" t="s">
        <v>34</v>
      </c>
      <c r="BC584" s="32">
        <v>0</v>
      </c>
      <c r="BD584" s="32">
        <v>0</v>
      </c>
      <c r="BG584" s="32" t="s">
        <v>43</v>
      </c>
      <c r="BH584" s="32" t="s">
        <v>34</v>
      </c>
      <c r="BI584" s="32" t="s">
        <v>91</v>
      </c>
    </row>
    <row r="585" spans="1:61" x14ac:dyDescent="0.35">
      <c r="A585" s="4">
        <f t="shared" si="50"/>
        <v>585</v>
      </c>
      <c r="B585" s="4">
        <f t="shared" si="51"/>
        <v>584</v>
      </c>
      <c r="C585" s="12">
        <v>44071</v>
      </c>
      <c r="D585" t="s">
        <v>192</v>
      </c>
      <c r="E585" s="5" t="s">
        <v>48</v>
      </c>
      <c r="F585" t="s">
        <v>789</v>
      </c>
      <c r="G585" t="s">
        <v>333</v>
      </c>
      <c r="H585" s="21">
        <f>VLOOKUP(G585,lists!Z:AA,2,FALSE)</f>
        <v>7</v>
      </c>
      <c r="I585">
        <v>4</v>
      </c>
      <c r="J585" t="s">
        <v>32</v>
      </c>
      <c r="N585" t="s">
        <v>861</v>
      </c>
      <c r="O585" t="s">
        <v>34</v>
      </c>
      <c r="P585"/>
      <c r="Q585" t="s">
        <v>308</v>
      </c>
      <c r="U585" s="3" t="str">
        <f t="shared" si="53"/>
        <v>2YO</v>
      </c>
      <c r="V585" s="3" t="str">
        <f t="shared" si="52"/>
        <v>A</v>
      </c>
      <c r="W585" t="b">
        <f>VLOOKUP(J585,lists!$B$2:$C$3,2,FALSE)</f>
        <v>1</v>
      </c>
      <c r="X585" t="b">
        <f>VLOOKUP(U585,lists!$B:$C,2,FALSE)</f>
        <v>1</v>
      </c>
      <c r="Y585" t="b">
        <f>IF(AND(H585&gt;=FLAT!$L$1,'Raw - F'!H585&lt;=FLAT!$L$2),TRUE,FALSE)</f>
        <v>1</v>
      </c>
      <c r="Z585" t="b">
        <f>VLOOKUP(V585,lists!$B$7:$C$8,2,FALSE)</f>
        <v>1</v>
      </c>
      <c r="AA585" t="b">
        <f>VLOOKUP(IF(K585="","Open",SUBSTITUTE(K585,"/Nov","")),lists!$B$27:$D$29,2,FALSE)</f>
        <v>1</v>
      </c>
      <c r="AB585" t="b">
        <f>VLOOKUP(I585,lists!B:C,2,FALSE)</f>
        <v>1</v>
      </c>
      <c r="AC585" t="b">
        <f>VLOOKUP(E585,lists!$B$23:$D$25,2,FALSE)</f>
        <v>1</v>
      </c>
      <c r="AD585">
        <f t="shared" si="49"/>
        <v>1</v>
      </c>
      <c r="AP585" s="32">
        <v>44008</v>
      </c>
      <c r="AQ585" s="32" t="s">
        <v>110</v>
      </c>
      <c r="AR585" s="32" t="s">
        <v>48</v>
      </c>
      <c r="AS585" s="32" t="s">
        <v>30</v>
      </c>
      <c r="AT585" s="32" t="s">
        <v>31</v>
      </c>
      <c r="AU585" s="32">
        <v>12</v>
      </c>
      <c r="AV585" s="32">
        <v>5</v>
      </c>
      <c r="AW585" s="32" t="s">
        <v>32</v>
      </c>
      <c r="BA585" s="32" t="s">
        <v>33</v>
      </c>
      <c r="BB585" s="32" t="s">
        <v>34</v>
      </c>
      <c r="BC585" s="32">
        <v>51</v>
      </c>
      <c r="BD585" s="32">
        <v>70</v>
      </c>
      <c r="BG585" s="32" t="s">
        <v>81</v>
      </c>
      <c r="BH585" s="32" t="s">
        <v>34</v>
      </c>
      <c r="BI585" s="32" t="s">
        <v>303</v>
      </c>
    </row>
    <row r="586" spans="1:61" x14ac:dyDescent="0.35">
      <c r="A586" s="4">
        <f t="shared" si="50"/>
        <v>586</v>
      </c>
      <c r="B586" s="4">
        <f t="shared" si="51"/>
        <v>585</v>
      </c>
      <c r="C586" s="12">
        <v>44071</v>
      </c>
      <c r="D586" t="s">
        <v>192</v>
      </c>
      <c r="E586" s="5" t="s">
        <v>48</v>
      </c>
      <c r="F586" t="s">
        <v>790</v>
      </c>
      <c r="G586" t="s">
        <v>329</v>
      </c>
      <c r="H586" s="21">
        <f>VLOOKUP(G586,lists!Z:AA,2,FALSE)</f>
        <v>8</v>
      </c>
      <c r="I586">
        <v>3</v>
      </c>
      <c r="J586" t="s">
        <v>32</v>
      </c>
      <c r="N586" t="s">
        <v>862</v>
      </c>
      <c r="O586" t="s">
        <v>52</v>
      </c>
      <c r="P586"/>
      <c r="Q586" t="s">
        <v>292</v>
      </c>
      <c r="U586" s="3" t="str">
        <f t="shared" si="53"/>
        <v>Other</v>
      </c>
      <c r="V586" s="3" t="str">
        <f t="shared" si="52"/>
        <v>F</v>
      </c>
      <c r="W586" t="b">
        <f>VLOOKUP(J586,lists!$B$2:$C$3,2,FALSE)</f>
        <v>1</v>
      </c>
      <c r="X586" t="b">
        <f>VLOOKUP(U586,lists!$B:$C,2,FALSE)</f>
        <v>1</v>
      </c>
      <c r="Y586" t="b">
        <f>IF(AND(H586&gt;=FLAT!$L$1,'Raw - F'!H586&lt;=FLAT!$L$2),TRUE,FALSE)</f>
        <v>1</v>
      </c>
      <c r="Z586" t="b">
        <f>VLOOKUP(V586,lists!$B$7:$C$8,2,FALSE)</f>
        <v>1</v>
      </c>
      <c r="AA586" t="b">
        <f>VLOOKUP(IF(K586="","Open",SUBSTITUTE(K586,"/Nov","")),lists!$B$27:$D$29,2,FALSE)</f>
        <v>1</v>
      </c>
      <c r="AB586" t="b">
        <f>VLOOKUP(I586,lists!B:C,2,FALSE)</f>
        <v>1</v>
      </c>
      <c r="AC586" t="b">
        <f>VLOOKUP(E586,lists!$B$23:$D$25,2,FALSE)</f>
        <v>1</v>
      </c>
      <c r="AD586">
        <f t="shared" si="49"/>
        <v>1</v>
      </c>
      <c r="AP586" s="32">
        <v>44008</v>
      </c>
      <c r="AQ586" s="32" t="s">
        <v>110</v>
      </c>
      <c r="AR586" s="32" t="s">
        <v>48</v>
      </c>
      <c r="AS586" s="32" t="s">
        <v>30</v>
      </c>
      <c r="AT586" s="32" t="s">
        <v>37</v>
      </c>
      <c r="AU586" s="32">
        <v>6</v>
      </c>
      <c r="AV586" s="32">
        <v>6</v>
      </c>
      <c r="AW586" s="32" t="s">
        <v>32</v>
      </c>
      <c r="BA586" s="32" t="s">
        <v>33</v>
      </c>
      <c r="BB586" s="32" t="s">
        <v>34</v>
      </c>
      <c r="BC586" s="32">
        <v>46</v>
      </c>
      <c r="BD586" s="32">
        <v>62</v>
      </c>
      <c r="BG586" s="32" t="s">
        <v>81</v>
      </c>
      <c r="BH586" s="32" t="s">
        <v>34</v>
      </c>
      <c r="BI586" s="32" t="s">
        <v>307</v>
      </c>
    </row>
    <row r="587" spans="1:61" x14ac:dyDescent="0.35">
      <c r="A587" s="4">
        <f t="shared" si="50"/>
        <v>587</v>
      </c>
      <c r="B587" s="4">
        <f t="shared" si="51"/>
        <v>586</v>
      </c>
      <c r="C587" s="12">
        <v>44071</v>
      </c>
      <c r="D587" t="s">
        <v>192</v>
      </c>
      <c r="E587" s="5" t="s">
        <v>48</v>
      </c>
      <c r="F587" t="s">
        <v>791</v>
      </c>
      <c r="G587" t="s">
        <v>86</v>
      </c>
      <c r="H587" s="21">
        <f>VLOOKUP(G587,lists!Z:AA,2,FALSE)</f>
        <v>16</v>
      </c>
      <c r="I587">
        <v>5</v>
      </c>
      <c r="J587" t="s">
        <v>32</v>
      </c>
      <c r="N587" t="s">
        <v>863</v>
      </c>
      <c r="O587" t="s">
        <v>34</v>
      </c>
      <c r="P587"/>
      <c r="Q587" t="s">
        <v>303</v>
      </c>
      <c r="U587" s="3" t="str">
        <f t="shared" si="53"/>
        <v>3YO</v>
      </c>
      <c r="V587" s="3" t="str">
        <f t="shared" si="52"/>
        <v>A</v>
      </c>
      <c r="W587" t="b">
        <f>VLOOKUP(J587,lists!$B$2:$C$3,2,FALSE)</f>
        <v>1</v>
      </c>
      <c r="X587" t="b">
        <f>VLOOKUP(U587,lists!$B:$C,2,FALSE)</f>
        <v>1</v>
      </c>
      <c r="Y587" t="b">
        <f>IF(AND(H587&gt;=FLAT!$L$1,'Raw - F'!H587&lt;=FLAT!$L$2),TRUE,FALSE)</f>
        <v>1</v>
      </c>
      <c r="Z587" t="b">
        <f>VLOOKUP(V587,lists!$B$7:$C$8,2,FALSE)</f>
        <v>1</v>
      </c>
      <c r="AA587" t="b">
        <f>VLOOKUP(IF(K587="","Open",SUBSTITUTE(K587,"/Nov","")),lists!$B$27:$D$29,2,FALSE)</f>
        <v>1</v>
      </c>
      <c r="AB587" t="b">
        <f>VLOOKUP(I587,lists!B:C,2,FALSE)</f>
        <v>1</v>
      </c>
      <c r="AC587" t="b">
        <f>VLOOKUP(E587,lists!$B$23:$D$25,2,FALSE)</f>
        <v>1</v>
      </c>
      <c r="AD587">
        <f t="shared" si="49"/>
        <v>1</v>
      </c>
      <c r="AP587" s="32">
        <v>44008</v>
      </c>
      <c r="AQ587" s="32" t="s">
        <v>110</v>
      </c>
      <c r="AR587" s="32" t="s">
        <v>48</v>
      </c>
      <c r="AS587" s="32" t="s">
        <v>30</v>
      </c>
      <c r="AT587" s="32" t="s">
        <v>37</v>
      </c>
      <c r="AU587" s="32">
        <v>6</v>
      </c>
      <c r="AV587" s="32">
        <v>6</v>
      </c>
      <c r="AW587" s="32" t="s">
        <v>32</v>
      </c>
      <c r="BA587" s="32" t="s">
        <v>43</v>
      </c>
      <c r="BB587" s="32" t="s">
        <v>34</v>
      </c>
      <c r="BC587" s="32">
        <v>46</v>
      </c>
      <c r="BD587" s="32">
        <v>60</v>
      </c>
      <c r="BG587" s="32" t="s">
        <v>43</v>
      </c>
      <c r="BH587" s="32" t="s">
        <v>34</v>
      </c>
      <c r="BI587" s="32" t="s">
        <v>299</v>
      </c>
    </row>
    <row r="588" spans="1:61" x14ac:dyDescent="0.35">
      <c r="A588" s="4">
        <f t="shared" si="50"/>
        <v>588</v>
      </c>
      <c r="B588" s="4">
        <f t="shared" si="51"/>
        <v>587</v>
      </c>
      <c r="C588" s="12">
        <v>44071</v>
      </c>
      <c r="D588" t="s">
        <v>192</v>
      </c>
      <c r="E588" s="5" t="s">
        <v>48</v>
      </c>
      <c r="F588" t="s">
        <v>351</v>
      </c>
      <c r="G588" t="s">
        <v>333</v>
      </c>
      <c r="H588" s="21">
        <f>VLOOKUP(G588,lists!Z:AA,2,FALSE)</f>
        <v>7</v>
      </c>
      <c r="I588">
        <v>5</v>
      </c>
      <c r="J588" t="s">
        <v>32</v>
      </c>
      <c r="N588" t="s">
        <v>862</v>
      </c>
      <c r="O588" t="s">
        <v>34</v>
      </c>
      <c r="P588"/>
      <c r="Q588" t="s">
        <v>296</v>
      </c>
      <c r="U588" s="3" t="str">
        <f t="shared" si="53"/>
        <v>Other</v>
      </c>
      <c r="V588" s="3" t="str">
        <f t="shared" si="52"/>
        <v>A</v>
      </c>
      <c r="W588" t="b">
        <f>VLOOKUP(J588,lists!$B$2:$C$3,2,FALSE)</f>
        <v>1</v>
      </c>
      <c r="X588" t="b">
        <f>VLOOKUP(U588,lists!$B:$C,2,FALSE)</f>
        <v>1</v>
      </c>
      <c r="Y588" t="b">
        <f>IF(AND(H588&gt;=FLAT!$L$1,'Raw - F'!H588&lt;=FLAT!$L$2),TRUE,FALSE)</f>
        <v>1</v>
      </c>
      <c r="Z588" t="b">
        <f>VLOOKUP(V588,lists!$B$7:$C$8,2,FALSE)</f>
        <v>1</v>
      </c>
      <c r="AA588" t="b">
        <f>VLOOKUP(IF(K588="","Open",SUBSTITUTE(K588,"/Nov","")),lists!$B$27:$D$29,2,FALSE)</f>
        <v>1</v>
      </c>
      <c r="AB588" t="b">
        <f>VLOOKUP(I588,lists!B:C,2,FALSE)</f>
        <v>1</v>
      </c>
      <c r="AC588" t="b">
        <f>VLOOKUP(E588,lists!$B$23:$D$25,2,FALSE)</f>
        <v>1</v>
      </c>
      <c r="AD588">
        <f t="shared" si="49"/>
        <v>1</v>
      </c>
      <c r="AP588" s="32">
        <v>44008</v>
      </c>
      <c r="AQ588" s="32" t="s">
        <v>110</v>
      </c>
      <c r="AR588" s="32" t="s">
        <v>48</v>
      </c>
      <c r="AS588" s="32" t="s">
        <v>30</v>
      </c>
      <c r="AT588" s="32" t="s">
        <v>36</v>
      </c>
      <c r="AU588" s="32">
        <v>8</v>
      </c>
      <c r="AV588" s="32">
        <v>6</v>
      </c>
      <c r="AW588" s="32" t="s">
        <v>32</v>
      </c>
      <c r="BA588" s="32" t="s">
        <v>33</v>
      </c>
      <c r="BB588" s="32" t="s">
        <v>34</v>
      </c>
      <c r="BC588" s="32">
        <v>46</v>
      </c>
      <c r="BD588" s="32">
        <v>62</v>
      </c>
      <c r="BG588" s="32" t="s">
        <v>81</v>
      </c>
      <c r="BH588" s="32" t="s">
        <v>34</v>
      </c>
      <c r="BI588" s="32" t="s">
        <v>307</v>
      </c>
    </row>
    <row r="589" spans="1:61" x14ac:dyDescent="0.35">
      <c r="A589" s="4">
        <f t="shared" si="50"/>
        <v>589</v>
      </c>
      <c r="B589" s="4">
        <f t="shared" si="51"/>
        <v>588</v>
      </c>
      <c r="C589" s="12">
        <v>44071</v>
      </c>
      <c r="D589" t="s">
        <v>192</v>
      </c>
      <c r="E589" s="5" t="s">
        <v>48</v>
      </c>
      <c r="F589" t="s">
        <v>440</v>
      </c>
      <c r="G589" t="s">
        <v>333</v>
      </c>
      <c r="H589" s="21">
        <f>VLOOKUP(G589,lists!Z:AA,2,FALSE)</f>
        <v>7</v>
      </c>
      <c r="I589">
        <v>5</v>
      </c>
      <c r="J589" t="s">
        <v>40</v>
      </c>
      <c r="K589" t="s">
        <v>50</v>
      </c>
      <c r="N589" t="s">
        <v>862</v>
      </c>
      <c r="O589" t="s">
        <v>34</v>
      </c>
      <c r="P589"/>
      <c r="Q589">
        <v>0</v>
      </c>
      <c r="U589" s="3" t="str">
        <f t="shared" si="53"/>
        <v>Other</v>
      </c>
      <c r="V589" s="3" t="str">
        <f t="shared" si="52"/>
        <v>A</v>
      </c>
      <c r="W589" t="b">
        <f>VLOOKUP(J589,lists!$B$2:$C$3,2,FALSE)</f>
        <v>1</v>
      </c>
      <c r="X589" t="b">
        <f>VLOOKUP(U589,lists!$B:$C,2,FALSE)</f>
        <v>1</v>
      </c>
      <c r="Y589" t="b">
        <f>IF(AND(H589&gt;=FLAT!$L$1,'Raw - F'!H589&lt;=FLAT!$L$2),TRUE,FALSE)</f>
        <v>1</v>
      </c>
      <c r="Z589" t="b">
        <f>VLOOKUP(V589,lists!$B$7:$C$8,2,FALSE)</f>
        <v>1</v>
      </c>
      <c r="AA589" t="b">
        <f>VLOOKUP(IF(K589="","Open",SUBSTITUTE(K589,"/Nov","")),lists!$B$27:$D$29,2,FALSE)</f>
        <v>1</v>
      </c>
      <c r="AB589" t="b">
        <f>VLOOKUP(I589,lists!B:C,2,FALSE)</f>
        <v>1</v>
      </c>
      <c r="AC589" t="b">
        <f>VLOOKUP(E589,lists!$B$23:$D$25,2,FALSE)</f>
        <v>1</v>
      </c>
      <c r="AD589">
        <f t="shared" si="49"/>
        <v>1</v>
      </c>
      <c r="AP589" s="32">
        <v>44008</v>
      </c>
      <c r="AQ589" s="32" t="s">
        <v>55</v>
      </c>
      <c r="AR589" s="32" t="s">
        <v>54</v>
      </c>
      <c r="AS589" s="32" t="s">
        <v>30</v>
      </c>
      <c r="AT589" s="32" t="s">
        <v>39</v>
      </c>
      <c r="AU589" s="32">
        <v>5</v>
      </c>
      <c r="AV589" s="32">
        <v>4</v>
      </c>
      <c r="AW589" s="32" t="s">
        <v>32</v>
      </c>
      <c r="BA589" s="32" t="s">
        <v>33</v>
      </c>
      <c r="BB589" s="32" t="s">
        <v>34</v>
      </c>
      <c r="BC589" s="32">
        <v>59</v>
      </c>
      <c r="BD589" s="32">
        <v>78</v>
      </c>
      <c r="BG589" s="32" t="s">
        <v>81</v>
      </c>
      <c r="BH589" s="32" t="s">
        <v>34</v>
      </c>
      <c r="BI589" s="32" t="s">
        <v>294</v>
      </c>
    </row>
    <row r="590" spans="1:61" x14ac:dyDescent="0.35">
      <c r="A590" s="4">
        <f t="shared" si="50"/>
        <v>590</v>
      </c>
      <c r="B590" s="4">
        <f t="shared" si="51"/>
        <v>589</v>
      </c>
      <c r="C590" s="12">
        <v>44071</v>
      </c>
      <c r="D590" t="s">
        <v>140</v>
      </c>
      <c r="E590" s="5" t="s">
        <v>29</v>
      </c>
      <c r="F590" t="s">
        <v>792</v>
      </c>
      <c r="G590" t="s">
        <v>331</v>
      </c>
      <c r="H590" s="21">
        <f>VLOOKUP(G590,lists!Z:AA,2,FALSE)</f>
        <v>9</v>
      </c>
      <c r="I590">
        <v>3</v>
      </c>
      <c r="J590" t="s">
        <v>32</v>
      </c>
      <c r="N590" t="s">
        <v>862</v>
      </c>
      <c r="O590" t="s">
        <v>52</v>
      </c>
      <c r="P590"/>
      <c r="Q590" t="s">
        <v>304</v>
      </c>
      <c r="U590" s="3" t="str">
        <f t="shared" si="53"/>
        <v>Other</v>
      </c>
      <c r="V590" s="3" t="str">
        <f t="shared" si="52"/>
        <v>F</v>
      </c>
      <c r="W590" t="b">
        <f>VLOOKUP(J590,lists!$B$2:$C$3,2,FALSE)</f>
        <v>1</v>
      </c>
      <c r="X590" t="b">
        <f>VLOOKUP(U590,lists!$B:$C,2,FALSE)</f>
        <v>1</v>
      </c>
      <c r="Y590" t="b">
        <f>IF(AND(H590&gt;=FLAT!$L$1,'Raw - F'!H590&lt;=FLAT!$L$2),TRUE,FALSE)</f>
        <v>1</v>
      </c>
      <c r="Z590" t="b">
        <f>VLOOKUP(V590,lists!$B$7:$C$8,2,FALSE)</f>
        <v>1</v>
      </c>
      <c r="AA590" t="b">
        <f>VLOOKUP(IF(K590="","Open",SUBSTITUTE(K590,"/Nov","")),lists!$B$27:$D$29,2,FALSE)</f>
        <v>1</v>
      </c>
      <c r="AB590" t="b">
        <f>VLOOKUP(I590,lists!B:C,2,FALSE)</f>
        <v>1</v>
      </c>
      <c r="AC590" t="b">
        <f>VLOOKUP(E590,lists!$B$23:$D$25,2,FALSE)</f>
        <v>1</v>
      </c>
      <c r="AD590">
        <f t="shared" si="49"/>
        <v>1</v>
      </c>
      <c r="AP590" s="32">
        <v>44008</v>
      </c>
      <c r="AQ590" s="32" t="s">
        <v>55</v>
      </c>
      <c r="AR590" s="32" t="s">
        <v>54</v>
      </c>
      <c r="AS590" s="32" t="s">
        <v>30</v>
      </c>
      <c r="AT590" s="32" t="s">
        <v>37</v>
      </c>
      <c r="AU590" s="32">
        <v>6</v>
      </c>
      <c r="AV590" s="32">
        <v>4</v>
      </c>
      <c r="AW590" s="32" t="s">
        <v>32</v>
      </c>
      <c r="BA590" s="32" t="s">
        <v>46</v>
      </c>
      <c r="BB590" s="32" t="s">
        <v>52</v>
      </c>
      <c r="BC590" s="32">
        <v>66</v>
      </c>
      <c r="BD590" s="32">
        <v>85</v>
      </c>
      <c r="BG590" s="32" t="s">
        <v>81</v>
      </c>
      <c r="BH590" s="32" t="s">
        <v>52</v>
      </c>
      <c r="BI590" s="32" t="s">
        <v>293</v>
      </c>
    </row>
    <row r="591" spans="1:61" x14ac:dyDescent="0.35">
      <c r="A591" s="4">
        <f t="shared" si="50"/>
        <v>591</v>
      </c>
      <c r="B591" s="4">
        <f t="shared" si="51"/>
        <v>590</v>
      </c>
      <c r="C591" s="12">
        <v>44071</v>
      </c>
      <c r="D591" t="s">
        <v>140</v>
      </c>
      <c r="E591" s="5" t="s">
        <v>29</v>
      </c>
      <c r="F591" t="s">
        <v>793</v>
      </c>
      <c r="G591" t="s">
        <v>327</v>
      </c>
      <c r="H591" s="21">
        <f>VLOOKUP(G591,lists!Z:AA,2,FALSE)</f>
        <v>5</v>
      </c>
      <c r="I591">
        <v>6</v>
      </c>
      <c r="J591" t="s">
        <v>32</v>
      </c>
      <c r="N591" t="s">
        <v>862</v>
      </c>
      <c r="O591" t="s">
        <v>34</v>
      </c>
      <c r="P591"/>
      <c r="Q591" t="s">
        <v>297</v>
      </c>
      <c r="U591" s="3" t="str">
        <f t="shared" si="53"/>
        <v>Other</v>
      </c>
      <c r="V591" s="3" t="str">
        <f t="shared" si="52"/>
        <v>A</v>
      </c>
      <c r="W591" t="b">
        <f>VLOOKUP(J591,lists!$B$2:$C$3,2,FALSE)</f>
        <v>1</v>
      </c>
      <c r="X591" t="b">
        <f>VLOOKUP(U591,lists!$B:$C,2,FALSE)</f>
        <v>1</v>
      </c>
      <c r="Y591" t="b">
        <f>IF(AND(H591&gt;=FLAT!$L$1,'Raw - F'!H591&lt;=FLAT!$L$2),TRUE,FALSE)</f>
        <v>1</v>
      </c>
      <c r="Z591" t="b">
        <f>VLOOKUP(V591,lists!$B$7:$C$8,2,FALSE)</f>
        <v>1</v>
      </c>
      <c r="AA591" t="b">
        <f>VLOOKUP(IF(K591="","Open",SUBSTITUTE(K591,"/Nov","")),lists!$B$27:$D$29,2,FALSE)</f>
        <v>1</v>
      </c>
      <c r="AB591" t="b">
        <f>VLOOKUP(I591,lists!B:C,2,FALSE)</f>
        <v>1</v>
      </c>
      <c r="AC591" t="b">
        <f>VLOOKUP(E591,lists!$B$23:$D$25,2,FALSE)</f>
        <v>1</v>
      </c>
      <c r="AD591">
        <f t="shared" si="49"/>
        <v>1</v>
      </c>
      <c r="AP591" s="32">
        <v>44008</v>
      </c>
      <c r="AQ591" s="32" t="s">
        <v>55</v>
      </c>
      <c r="AR591" s="32" t="s">
        <v>54</v>
      </c>
      <c r="AS591" s="32" t="s">
        <v>30</v>
      </c>
      <c r="AT591" s="32" t="s">
        <v>31</v>
      </c>
      <c r="AU591" s="32">
        <v>12</v>
      </c>
      <c r="AV591" s="32">
        <v>4</v>
      </c>
      <c r="AW591" s="32" t="s">
        <v>32</v>
      </c>
      <c r="BA591" s="32" t="s">
        <v>43</v>
      </c>
      <c r="BB591" s="32" t="s">
        <v>34</v>
      </c>
      <c r="BC591" s="32">
        <v>66</v>
      </c>
      <c r="BD591" s="32">
        <v>85</v>
      </c>
      <c r="BG591" s="32" t="s">
        <v>43</v>
      </c>
      <c r="BH591" s="32" t="s">
        <v>34</v>
      </c>
      <c r="BI591" s="32" t="s">
        <v>293</v>
      </c>
    </row>
    <row r="592" spans="1:61" x14ac:dyDescent="0.35">
      <c r="A592" s="4">
        <f t="shared" si="50"/>
        <v>592</v>
      </c>
      <c r="B592" s="4">
        <f t="shared" si="51"/>
        <v>591</v>
      </c>
      <c r="C592" s="12">
        <v>44071</v>
      </c>
      <c r="D592" t="s">
        <v>140</v>
      </c>
      <c r="E592" s="5" t="s">
        <v>29</v>
      </c>
      <c r="F592" t="s">
        <v>794</v>
      </c>
      <c r="G592" t="s">
        <v>328</v>
      </c>
      <c r="H592" s="21">
        <f>VLOOKUP(G592,lists!Z:AA,2,FALSE)</f>
        <v>6</v>
      </c>
      <c r="I592">
        <v>5</v>
      </c>
      <c r="J592" t="s">
        <v>32</v>
      </c>
      <c r="N592" t="s">
        <v>861</v>
      </c>
      <c r="O592" t="s">
        <v>34</v>
      </c>
      <c r="P592"/>
      <c r="Q592" t="s">
        <v>296</v>
      </c>
      <c r="U592" s="3" t="str">
        <f t="shared" si="53"/>
        <v>2YO</v>
      </c>
      <c r="V592" s="3" t="str">
        <f t="shared" si="52"/>
        <v>A</v>
      </c>
      <c r="W592" t="b">
        <f>VLOOKUP(J592,lists!$B$2:$C$3,2,FALSE)</f>
        <v>1</v>
      </c>
      <c r="X592" t="b">
        <f>VLOOKUP(U592,lists!$B:$C,2,FALSE)</f>
        <v>1</v>
      </c>
      <c r="Y592" t="b">
        <f>IF(AND(H592&gt;=FLAT!$L$1,'Raw - F'!H592&lt;=FLAT!$L$2),TRUE,FALSE)</f>
        <v>1</v>
      </c>
      <c r="Z592" t="b">
        <f>VLOOKUP(V592,lists!$B$7:$C$8,2,FALSE)</f>
        <v>1</v>
      </c>
      <c r="AA592" t="b">
        <f>VLOOKUP(IF(K592="","Open",SUBSTITUTE(K592,"/Nov","")),lists!$B$27:$D$29,2,FALSE)</f>
        <v>1</v>
      </c>
      <c r="AB592" t="b">
        <f>VLOOKUP(I592,lists!B:C,2,FALSE)</f>
        <v>1</v>
      </c>
      <c r="AC592" t="b">
        <f>VLOOKUP(E592,lists!$B$23:$D$25,2,FALSE)</f>
        <v>1</v>
      </c>
      <c r="AD592">
        <f t="shared" si="49"/>
        <v>1</v>
      </c>
      <c r="AP592" s="32">
        <v>44008</v>
      </c>
      <c r="AQ592" s="32" t="s">
        <v>55</v>
      </c>
      <c r="AR592" s="32" t="s">
        <v>54</v>
      </c>
      <c r="AS592" s="32" t="s">
        <v>30</v>
      </c>
      <c r="AT592" s="32" t="s">
        <v>31</v>
      </c>
      <c r="AU592" s="32">
        <v>12</v>
      </c>
      <c r="AV592" s="32">
        <v>4</v>
      </c>
      <c r="AW592" s="32" t="s">
        <v>32</v>
      </c>
      <c r="BA592" s="32" t="s">
        <v>33</v>
      </c>
      <c r="BB592" s="32" t="s">
        <v>34</v>
      </c>
      <c r="BC592" s="32">
        <v>63</v>
      </c>
      <c r="BD592" s="32">
        <v>82</v>
      </c>
      <c r="BG592" s="32" t="s">
        <v>81</v>
      </c>
      <c r="BH592" s="32" t="s">
        <v>34</v>
      </c>
      <c r="BI592" s="32" t="s">
        <v>302</v>
      </c>
    </row>
    <row r="593" spans="1:61" x14ac:dyDescent="0.35">
      <c r="A593" s="4">
        <f t="shared" si="50"/>
        <v>593</v>
      </c>
      <c r="B593" s="4">
        <f t="shared" si="51"/>
        <v>592</v>
      </c>
      <c r="C593" s="12">
        <v>44071</v>
      </c>
      <c r="D593" t="s">
        <v>140</v>
      </c>
      <c r="E593" s="5" t="s">
        <v>29</v>
      </c>
      <c r="F593" t="s">
        <v>795</v>
      </c>
      <c r="G593" t="s">
        <v>329</v>
      </c>
      <c r="H593" s="21">
        <f>VLOOKUP(G593,lists!Z:AA,2,FALSE)</f>
        <v>8</v>
      </c>
      <c r="I593">
        <v>5</v>
      </c>
      <c r="J593" t="s">
        <v>40</v>
      </c>
      <c r="K593" t="s">
        <v>41</v>
      </c>
      <c r="N593" t="s">
        <v>861</v>
      </c>
      <c r="O593" t="s">
        <v>34</v>
      </c>
      <c r="P593"/>
      <c r="Q593">
        <v>0</v>
      </c>
      <c r="U593" s="3" t="str">
        <f t="shared" si="53"/>
        <v>2YO</v>
      </c>
      <c r="V593" s="3" t="str">
        <f t="shared" si="52"/>
        <v>A</v>
      </c>
      <c r="W593" t="b">
        <f>VLOOKUP(J593,lists!$B$2:$C$3,2,FALSE)</f>
        <v>1</v>
      </c>
      <c r="X593" t="b">
        <f>VLOOKUP(U593,lists!$B:$C,2,FALSE)</f>
        <v>1</v>
      </c>
      <c r="Y593" t="b">
        <f>IF(AND(H593&gt;=FLAT!$L$1,'Raw - F'!H593&lt;=FLAT!$L$2),TRUE,FALSE)</f>
        <v>1</v>
      </c>
      <c r="Z593" t="b">
        <f>VLOOKUP(V593,lists!$B$7:$C$8,2,FALSE)</f>
        <v>1</v>
      </c>
      <c r="AA593" t="b">
        <f>VLOOKUP(IF(K593="","Open",SUBSTITUTE(K593,"/Nov","")),lists!$B$27:$D$29,2,FALSE)</f>
        <v>1</v>
      </c>
      <c r="AB593" t="b">
        <f>VLOOKUP(I593,lists!B:C,2,FALSE)</f>
        <v>1</v>
      </c>
      <c r="AC593" t="b">
        <f>VLOOKUP(E593,lists!$B$23:$D$25,2,FALSE)</f>
        <v>1</v>
      </c>
      <c r="AD593">
        <f t="shared" si="49"/>
        <v>1</v>
      </c>
      <c r="AP593" s="32">
        <v>44008</v>
      </c>
      <c r="AQ593" s="32" t="s">
        <v>55</v>
      </c>
      <c r="AR593" s="32" t="s">
        <v>54</v>
      </c>
      <c r="AS593" s="32" t="s">
        <v>49</v>
      </c>
      <c r="AT593" s="32" t="s">
        <v>37</v>
      </c>
      <c r="AU593" s="32">
        <v>6</v>
      </c>
      <c r="AV593" s="32">
        <v>5</v>
      </c>
      <c r="AW593" s="32" t="s">
        <v>40</v>
      </c>
      <c r="AX593" s="32" t="s">
        <v>50</v>
      </c>
      <c r="AY593" s="32" t="s">
        <v>56</v>
      </c>
      <c r="BA593" s="32" t="s">
        <v>42</v>
      </c>
      <c r="BB593" s="32" t="s">
        <v>34</v>
      </c>
      <c r="BC593" s="32">
        <v>0</v>
      </c>
      <c r="BD593" s="32">
        <v>0</v>
      </c>
      <c r="BG593" s="32" t="s">
        <v>42</v>
      </c>
      <c r="BH593" s="32" t="s">
        <v>34</v>
      </c>
      <c r="BI593" s="32" t="s">
        <v>91</v>
      </c>
    </row>
    <row r="594" spans="1:61" x14ac:dyDescent="0.35">
      <c r="A594" s="4">
        <f t="shared" si="50"/>
        <v>594</v>
      </c>
      <c r="B594" s="4">
        <f t="shared" si="51"/>
        <v>593</v>
      </c>
      <c r="C594" s="12">
        <v>44071</v>
      </c>
      <c r="D594" t="s">
        <v>140</v>
      </c>
      <c r="E594" s="5" t="s">
        <v>29</v>
      </c>
      <c r="F594" t="s">
        <v>796</v>
      </c>
      <c r="G594" t="s">
        <v>67</v>
      </c>
      <c r="H594" s="21">
        <f>VLOOKUP(G594,lists!Z:AA,2,FALSE)</f>
        <v>12</v>
      </c>
      <c r="I594">
        <v>3</v>
      </c>
      <c r="J594" t="s">
        <v>32</v>
      </c>
      <c r="N594" t="s">
        <v>862</v>
      </c>
      <c r="O594" t="s">
        <v>34</v>
      </c>
      <c r="P594"/>
      <c r="Q594" t="s">
        <v>292</v>
      </c>
      <c r="U594" s="3" t="str">
        <f t="shared" si="53"/>
        <v>Other</v>
      </c>
      <c r="V594" s="3" t="str">
        <f t="shared" si="52"/>
        <v>A</v>
      </c>
      <c r="W594" t="b">
        <f>VLOOKUP(J594,lists!$B$2:$C$3,2,FALSE)</f>
        <v>1</v>
      </c>
      <c r="X594" t="b">
        <f>VLOOKUP(U594,lists!$B:$C,2,FALSE)</f>
        <v>1</v>
      </c>
      <c r="Y594" t="b">
        <f>IF(AND(H594&gt;=FLAT!$L$1,'Raw - F'!H594&lt;=FLAT!$L$2),TRUE,FALSE)</f>
        <v>1</v>
      </c>
      <c r="Z594" t="b">
        <f>VLOOKUP(V594,lists!$B$7:$C$8,2,FALSE)</f>
        <v>1</v>
      </c>
      <c r="AA594" t="b">
        <f>VLOOKUP(IF(K594="","Open",SUBSTITUTE(K594,"/Nov","")),lists!$B$27:$D$29,2,FALSE)</f>
        <v>1</v>
      </c>
      <c r="AB594" t="b">
        <f>VLOOKUP(I594,lists!B:C,2,FALSE)</f>
        <v>1</v>
      </c>
      <c r="AC594" t="b">
        <f>VLOOKUP(E594,lists!$B$23:$D$25,2,FALSE)</f>
        <v>1</v>
      </c>
      <c r="AD594">
        <f t="shared" si="49"/>
        <v>1</v>
      </c>
      <c r="AP594" s="32">
        <v>44008</v>
      </c>
      <c r="AQ594" s="32" t="s">
        <v>55</v>
      </c>
      <c r="AR594" s="32" t="s">
        <v>54</v>
      </c>
      <c r="AS594" s="32" t="s">
        <v>223</v>
      </c>
      <c r="AT594" s="32" t="s">
        <v>37</v>
      </c>
      <c r="AU594" s="32">
        <v>6</v>
      </c>
      <c r="AV594" s="32">
        <v>5</v>
      </c>
      <c r="AW594" s="32" t="s">
        <v>40</v>
      </c>
      <c r="AX594" s="32" t="s">
        <v>41</v>
      </c>
      <c r="BA594" s="32" t="s">
        <v>42</v>
      </c>
      <c r="BB594" s="32" t="s">
        <v>34</v>
      </c>
      <c r="BC594" s="32">
        <v>0</v>
      </c>
      <c r="BD594" s="32">
        <v>0</v>
      </c>
      <c r="BG594" s="32" t="s">
        <v>42</v>
      </c>
      <c r="BH594" s="32" t="s">
        <v>34</v>
      </c>
      <c r="BI594" s="32" t="s">
        <v>91</v>
      </c>
    </row>
    <row r="595" spans="1:61" x14ac:dyDescent="0.35">
      <c r="A595" s="4">
        <f t="shared" si="50"/>
        <v>595</v>
      </c>
      <c r="B595" s="4">
        <f t="shared" si="51"/>
        <v>594</v>
      </c>
      <c r="C595" s="12">
        <v>44071</v>
      </c>
      <c r="D595" t="s">
        <v>140</v>
      </c>
      <c r="E595" s="5" t="s">
        <v>29</v>
      </c>
      <c r="F595" t="s">
        <v>797</v>
      </c>
      <c r="G595" t="s">
        <v>329</v>
      </c>
      <c r="H595" s="21">
        <f>VLOOKUP(G595,lists!Z:AA,2,FALSE)</f>
        <v>8</v>
      </c>
      <c r="I595">
        <v>6</v>
      </c>
      <c r="J595" t="s">
        <v>32</v>
      </c>
      <c r="N595" t="s">
        <v>862</v>
      </c>
      <c r="O595" t="s">
        <v>34</v>
      </c>
      <c r="P595"/>
      <c r="Q595" t="s">
        <v>321</v>
      </c>
      <c r="U595" s="3" t="str">
        <f t="shared" si="53"/>
        <v>Other</v>
      </c>
      <c r="V595" s="3" t="str">
        <f t="shared" si="52"/>
        <v>A</v>
      </c>
      <c r="W595" t="b">
        <f>VLOOKUP(J595,lists!$B$2:$C$3,2,FALSE)</f>
        <v>1</v>
      </c>
      <c r="X595" t="b">
        <f>VLOOKUP(U595,lists!$B:$C,2,FALSE)</f>
        <v>1</v>
      </c>
      <c r="Y595" t="b">
        <f>IF(AND(H595&gt;=FLAT!$L$1,'Raw - F'!H595&lt;=FLAT!$L$2),TRUE,FALSE)</f>
        <v>1</v>
      </c>
      <c r="Z595" t="b">
        <f>VLOOKUP(V595,lists!$B$7:$C$8,2,FALSE)</f>
        <v>1</v>
      </c>
      <c r="AA595" t="b">
        <f>VLOOKUP(IF(K595="","Open",SUBSTITUTE(K595,"/Nov","")),lists!$B$27:$D$29,2,FALSE)</f>
        <v>1</v>
      </c>
      <c r="AB595" t="b">
        <f>VLOOKUP(I595,lists!B:C,2,FALSE)</f>
        <v>1</v>
      </c>
      <c r="AC595" t="b">
        <f>VLOOKUP(E595,lists!$B$23:$D$25,2,FALSE)</f>
        <v>1</v>
      </c>
      <c r="AD595">
        <f t="shared" si="49"/>
        <v>1</v>
      </c>
      <c r="AP595" s="32">
        <v>44008</v>
      </c>
      <c r="AQ595" s="32" t="s">
        <v>55</v>
      </c>
      <c r="AR595" s="32" t="s">
        <v>54</v>
      </c>
      <c r="AS595" s="32" t="s">
        <v>49</v>
      </c>
      <c r="AT595" s="32" t="s">
        <v>51</v>
      </c>
      <c r="AU595" s="32">
        <v>7</v>
      </c>
      <c r="AV595" s="32">
        <v>5</v>
      </c>
      <c r="AW595" s="32" t="s">
        <v>40</v>
      </c>
      <c r="AX595" s="32" t="s">
        <v>50</v>
      </c>
      <c r="BA595" s="32" t="s">
        <v>46</v>
      </c>
      <c r="BB595" s="32" t="s">
        <v>34</v>
      </c>
      <c r="BC595" s="32">
        <v>0</v>
      </c>
      <c r="BD595" s="32">
        <v>0</v>
      </c>
      <c r="BG595" s="32" t="s">
        <v>81</v>
      </c>
      <c r="BH595" s="32" t="s">
        <v>34</v>
      </c>
      <c r="BI595" s="32" t="s">
        <v>91</v>
      </c>
    </row>
    <row r="596" spans="1:61" x14ac:dyDescent="0.35">
      <c r="A596" s="4">
        <f t="shared" si="50"/>
        <v>596</v>
      </c>
      <c r="B596" s="4">
        <f t="shared" si="51"/>
        <v>595</v>
      </c>
      <c r="C596" s="12">
        <v>44071</v>
      </c>
      <c r="D596" t="s">
        <v>140</v>
      </c>
      <c r="E596" s="5" t="s">
        <v>29</v>
      </c>
      <c r="F596" t="s">
        <v>798</v>
      </c>
      <c r="G596" t="s">
        <v>329</v>
      </c>
      <c r="H596" s="21">
        <f>VLOOKUP(G596,lists!Z:AA,2,FALSE)</f>
        <v>8</v>
      </c>
      <c r="I596">
        <v>5</v>
      </c>
      <c r="J596" t="s">
        <v>32</v>
      </c>
      <c r="N596" t="s">
        <v>864</v>
      </c>
      <c r="O596" t="s">
        <v>34</v>
      </c>
      <c r="P596"/>
      <c r="Q596" t="s">
        <v>296</v>
      </c>
      <c r="U596" s="3" t="str">
        <f t="shared" si="53"/>
        <v>Other</v>
      </c>
      <c r="V596" s="3" t="str">
        <f t="shared" si="52"/>
        <v>A</v>
      </c>
      <c r="W596" t="b">
        <f>VLOOKUP(J596,lists!$B$2:$C$3,2,FALSE)</f>
        <v>1</v>
      </c>
      <c r="X596" t="b">
        <f>VLOOKUP(U596,lists!$B:$C,2,FALSE)</f>
        <v>1</v>
      </c>
      <c r="Y596" t="b">
        <f>IF(AND(H596&gt;=FLAT!$L$1,'Raw - F'!H596&lt;=FLAT!$L$2),TRUE,FALSE)</f>
        <v>1</v>
      </c>
      <c r="Z596" t="b">
        <f>VLOOKUP(V596,lists!$B$7:$C$8,2,FALSE)</f>
        <v>1</v>
      </c>
      <c r="AA596" t="b">
        <f>VLOOKUP(IF(K596="","Open",SUBSTITUTE(K596,"/Nov","")),lists!$B$27:$D$29,2,FALSE)</f>
        <v>1</v>
      </c>
      <c r="AB596" t="b">
        <f>VLOOKUP(I596,lists!B:C,2,FALSE)</f>
        <v>1</v>
      </c>
      <c r="AC596" t="b">
        <f>VLOOKUP(E596,lists!$B$23:$D$25,2,FALSE)</f>
        <v>1</v>
      </c>
      <c r="AD596">
        <f t="shared" si="49"/>
        <v>1</v>
      </c>
      <c r="AP596" s="32">
        <v>44008</v>
      </c>
      <c r="AQ596" s="32" t="s">
        <v>55</v>
      </c>
      <c r="AR596" s="32" t="s">
        <v>54</v>
      </c>
      <c r="AS596" s="32" t="s">
        <v>30</v>
      </c>
      <c r="AT596" s="32" t="s">
        <v>45</v>
      </c>
      <c r="AU596" s="32">
        <v>10</v>
      </c>
      <c r="AV596" s="32">
        <v>5</v>
      </c>
      <c r="AW596" s="32" t="s">
        <v>32</v>
      </c>
      <c r="BA596" s="32" t="s">
        <v>33</v>
      </c>
      <c r="BB596" s="32" t="s">
        <v>34</v>
      </c>
      <c r="BC596" s="32">
        <v>54</v>
      </c>
      <c r="BD596" s="32">
        <v>73</v>
      </c>
      <c r="BG596" s="32" t="s">
        <v>81</v>
      </c>
      <c r="BH596" s="32" t="s">
        <v>34</v>
      </c>
      <c r="BI596" s="32" t="s">
        <v>313</v>
      </c>
    </row>
    <row r="597" spans="1:61" x14ac:dyDescent="0.35">
      <c r="A597" s="4">
        <f t="shared" si="50"/>
        <v>597</v>
      </c>
      <c r="B597" s="4">
        <f t="shared" si="51"/>
        <v>596</v>
      </c>
      <c r="C597" s="12">
        <v>44071</v>
      </c>
      <c r="D597" t="s">
        <v>140</v>
      </c>
      <c r="E597" s="5" t="s">
        <v>29</v>
      </c>
      <c r="F597" t="s">
        <v>351</v>
      </c>
      <c r="G597" t="s">
        <v>328</v>
      </c>
      <c r="H597" s="21">
        <f>VLOOKUP(G597,lists!Z:AA,2,FALSE)</f>
        <v>6</v>
      </c>
      <c r="I597">
        <v>4</v>
      </c>
      <c r="J597" t="s">
        <v>32</v>
      </c>
      <c r="N597" t="s">
        <v>862</v>
      </c>
      <c r="O597" t="s">
        <v>34</v>
      </c>
      <c r="P597"/>
      <c r="Q597" t="s">
        <v>293</v>
      </c>
      <c r="U597" s="3" t="str">
        <f t="shared" si="53"/>
        <v>Other</v>
      </c>
      <c r="V597" s="3" t="str">
        <f t="shared" si="52"/>
        <v>A</v>
      </c>
      <c r="W597" t="b">
        <f>VLOOKUP(J597,lists!$B$2:$C$3,2,FALSE)</f>
        <v>1</v>
      </c>
      <c r="X597" t="b">
        <f>VLOOKUP(U597,lists!$B:$C,2,FALSE)</f>
        <v>1</v>
      </c>
      <c r="Y597" t="b">
        <f>IF(AND(H597&gt;=FLAT!$L$1,'Raw - F'!H597&lt;=FLAT!$L$2),TRUE,FALSE)</f>
        <v>1</v>
      </c>
      <c r="Z597" t="b">
        <f>VLOOKUP(V597,lists!$B$7:$C$8,2,FALSE)</f>
        <v>1</v>
      </c>
      <c r="AA597" t="b">
        <f>VLOOKUP(IF(K597="","Open",SUBSTITUTE(K597,"/Nov","")),lists!$B$27:$D$29,2,FALSE)</f>
        <v>1</v>
      </c>
      <c r="AB597" t="b">
        <f>VLOOKUP(I597,lists!B:C,2,FALSE)</f>
        <v>1</v>
      </c>
      <c r="AC597" t="b">
        <f>VLOOKUP(E597,lists!$B$23:$D$25,2,FALSE)</f>
        <v>1</v>
      </c>
      <c r="AD597">
        <f t="shared" si="49"/>
        <v>1</v>
      </c>
      <c r="AP597" s="32">
        <v>44009</v>
      </c>
      <c r="AQ597" s="32" t="s">
        <v>110</v>
      </c>
      <c r="AR597" s="32" t="s">
        <v>48</v>
      </c>
      <c r="AS597" s="32" t="s">
        <v>30</v>
      </c>
      <c r="AT597" s="32" t="s">
        <v>51</v>
      </c>
      <c r="AU597" s="32">
        <v>7</v>
      </c>
      <c r="AV597" s="32">
        <v>4</v>
      </c>
      <c r="AW597" s="32" t="s">
        <v>32</v>
      </c>
      <c r="BA597" s="32" t="s">
        <v>33</v>
      </c>
      <c r="BB597" s="32" t="s">
        <v>34</v>
      </c>
      <c r="BC597" s="32">
        <v>63</v>
      </c>
      <c r="BD597" s="32">
        <v>82</v>
      </c>
      <c r="BG597" s="32" t="s">
        <v>81</v>
      </c>
      <c r="BH597" s="32" t="s">
        <v>34</v>
      </c>
      <c r="BI597" s="32" t="s">
        <v>302</v>
      </c>
    </row>
    <row r="598" spans="1:61" x14ac:dyDescent="0.35">
      <c r="A598" s="4">
        <f t="shared" si="50"/>
        <v>598</v>
      </c>
      <c r="B598" s="4">
        <f t="shared" si="51"/>
        <v>597</v>
      </c>
      <c r="C598" s="12">
        <v>44071</v>
      </c>
      <c r="D598" t="s">
        <v>118</v>
      </c>
      <c r="E598" s="5" t="s">
        <v>54</v>
      </c>
      <c r="F598" t="s">
        <v>799</v>
      </c>
      <c r="G598" t="s">
        <v>333</v>
      </c>
      <c r="H598" s="21">
        <f>VLOOKUP(G598,lists!Z:AA,2,FALSE)</f>
        <v>7</v>
      </c>
      <c r="I598">
        <v>5</v>
      </c>
      <c r="J598" t="s">
        <v>40</v>
      </c>
      <c r="K598" t="s">
        <v>50</v>
      </c>
      <c r="N598" t="s">
        <v>861</v>
      </c>
      <c r="O598" t="s">
        <v>52</v>
      </c>
      <c r="P598"/>
      <c r="Q598">
        <v>0</v>
      </c>
      <c r="U598" s="3" t="str">
        <f t="shared" si="53"/>
        <v>2YO</v>
      </c>
      <c r="V598" s="3" t="str">
        <f t="shared" si="52"/>
        <v>F</v>
      </c>
      <c r="W598" t="b">
        <f>VLOOKUP(J598,lists!$B$2:$C$3,2,FALSE)</f>
        <v>1</v>
      </c>
      <c r="X598" t="b">
        <f>VLOOKUP(U598,lists!$B:$C,2,FALSE)</f>
        <v>1</v>
      </c>
      <c r="Y598" t="b">
        <f>IF(AND(H598&gt;=FLAT!$L$1,'Raw - F'!H598&lt;=FLAT!$L$2),TRUE,FALSE)</f>
        <v>1</v>
      </c>
      <c r="Z598" t="b">
        <f>VLOOKUP(V598,lists!$B$7:$C$8,2,FALSE)</f>
        <v>1</v>
      </c>
      <c r="AA598" t="b">
        <f>VLOOKUP(IF(K598="","Open",SUBSTITUTE(K598,"/Nov","")),lists!$B$27:$D$29,2,FALSE)</f>
        <v>1</v>
      </c>
      <c r="AB598" t="b">
        <f>VLOOKUP(I598,lists!B:C,2,FALSE)</f>
        <v>1</v>
      </c>
      <c r="AC598" t="b">
        <f>VLOOKUP(E598,lists!$B$23:$D$25,2,FALSE)</f>
        <v>1</v>
      </c>
      <c r="AD598">
        <f t="shared" si="49"/>
        <v>1</v>
      </c>
      <c r="AP598" s="32">
        <v>44009</v>
      </c>
      <c r="AQ598" s="32" t="s">
        <v>110</v>
      </c>
      <c r="AR598" s="32" t="s">
        <v>48</v>
      </c>
      <c r="AS598" s="32" t="s">
        <v>225</v>
      </c>
      <c r="AT598" s="32" t="s">
        <v>39</v>
      </c>
      <c r="AU598" s="32">
        <v>5</v>
      </c>
      <c r="AV598" s="32">
        <v>5</v>
      </c>
      <c r="AW598" s="32" t="s">
        <v>40</v>
      </c>
      <c r="AX598" s="32" t="s">
        <v>50</v>
      </c>
      <c r="BA598" s="32" t="s">
        <v>42</v>
      </c>
      <c r="BB598" s="32" t="s">
        <v>34</v>
      </c>
      <c r="BC598" s="32">
        <v>0</v>
      </c>
      <c r="BD598" s="32">
        <v>0</v>
      </c>
      <c r="BG598" s="32" t="s">
        <v>42</v>
      </c>
      <c r="BH598" s="32" t="s">
        <v>34</v>
      </c>
      <c r="BI598" s="32" t="s">
        <v>91</v>
      </c>
    </row>
    <row r="599" spans="1:61" x14ac:dyDescent="0.35">
      <c r="A599" s="4">
        <f t="shared" si="50"/>
        <v>599</v>
      </c>
      <c r="B599" s="4">
        <f t="shared" si="51"/>
        <v>598</v>
      </c>
      <c r="C599" s="12">
        <v>44071</v>
      </c>
      <c r="D599" t="s">
        <v>118</v>
      </c>
      <c r="E599" s="5" t="s">
        <v>54</v>
      </c>
      <c r="F599" t="s">
        <v>800</v>
      </c>
      <c r="G599" t="s">
        <v>333</v>
      </c>
      <c r="H599" s="21">
        <f>VLOOKUP(G599,lists!Z:AA,2,FALSE)</f>
        <v>7</v>
      </c>
      <c r="I599">
        <v>5</v>
      </c>
      <c r="J599" t="s">
        <v>40</v>
      </c>
      <c r="K599" t="s">
        <v>50</v>
      </c>
      <c r="N599" t="s">
        <v>861</v>
      </c>
      <c r="O599" t="s">
        <v>120</v>
      </c>
      <c r="P599"/>
      <c r="Q599">
        <v>0</v>
      </c>
      <c r="U599" s="3" t="str">
        <f t="shared" si="53"/>
        <v>2YO</v>
      </c>
      <c r="V599" s="3" t="str">
        <f t="shared" si="52"/>
        <v>A</v>
      </c>
      <c r="W599" t="b">
        <f>VLOOKUP(J599,lists!$B$2:$C$3,2,FALSE)</f>
        <v>1</v>
      </c>
      <c r="X599" t="b">
        <f>VLOOKUP(U599,lists!$B:$C,2,FALSE)</f>
        <v>1</v>
      </c>
      <c r="Y599" t="b">
        <f>IF(AND(H599&gt;=FLAT!$L$1,'Raw - F'!H599&lt;=FLAT!$L$2),TRUE,FALSE)</f>
        <v>1</v>
      </c>
      <c r="Z599" t="b">
        <f>VLOOKUP(V599,lists!$B$7:$C$8,2,FALSE)</f>
        <v>1</v>
      </c>
      <c r="AA599" t="b">
        <f>VLOOKUP(IF(K599="","Open",SUBSTITUTE(K599,"/Nov","")),lists!$B$27:$D$29,2,FALSE)</f>
        <v>1</v>
      </c>
      <c r="AB599" t="b">
        <f>VLOOKUP(I599,lists!B:C,2,FALSE)</f>
        <v>1</v>
      </c>
      <c r="AC599" t="b">
        <f>VLOOKUP(E599,lists!$B$23:$D$25,2,FALSE)</f>
        <v>1</v>
      </c>
      <c r="AD599">
        <f t="shared" si="49"/>
        <v>1</v>
      </c>
      <c r="AP599" s="32">
        <v>44009</v>
      </c>
      <c r="AQ599" s="32" t="s">
        <v>110</v>
      </c>
      <c r="AR599" s="32" t="s">
        <v>48</v>
      </c>
      <c r="AS599" s="32" t="s">
        <v>30</v>
      </c>
      <c r="AT599" s="32" t="s">
        <v>37</v>
      </c>
      <c r="AU599" s="32">
        <v>6</v>
      </c>
      <c r="AV599" s="32">
        <v>5</v>
      </c>
      <c r="AW599" s="32" t="s">
        <v>32</v>
      </c>
      <c r="BA599" s="32" t="s">
        <v>33</v>
      </c>
      <c r="BB599" s="32" t="s">
        <v>34</v>
      </c>
      <c r="BC599" s="32">
        <v>56</v>
      </c>
      <c r="BD599" s="32">
        <v>75</v>
      </c>
      <c r="BG599" s="32" t="s">
        <v>81</v>
      </c>
      <c r="BH599" s="32" t="s">
        <v>34</v>
      </c>
      <c r="BI599" s="32" t="s">
        <v>296</v>
      </c>
    </row>
    <row r="600" spans="1:61" x14ac:dyDescent="0.35">
      <c r="A600" s="4">
        <f t="shared" si="50"/>
        <v>600</v>
      </c>
      <c r="B600" s="4">
        <f t="shared" si="51"/>
        <v>599</v>
      </c>
      <c r="C600" s="12">
        <v>44071</v>
      </c>
      <c r="D600" t="s">
        <v>118</v>
      </c>
      <c r="E600" s="5" t="s">
        <v>54</v>
      </c>
      <c r="F600" t="s">
        <v>801</v>
      </c>
      <c r="G600" t="s">
        <v>329</v>
      </c>
      <c r="H600" s="21">
        <f>VLOOKUP(G600,lists!Z:AA,2,FALSE)</f>
        <v>8</v>
      </c>
      <c r="I600">
        <v>4</v>
      </c>
      <c r="J600" t="s">
        <v>32</v>
      </c>
      <c r="N600" t="s">
        <v>863</v>
      </c>
      <c r="O600" t="s">
        <v>34</v>
      </c>
      <c r="P600"/>
      <c r="Q600" t="s">
        <v>293</v>
      </c>
      <c r="U600" s="3" t="str">
        <f t="shared" si="53"/>
        <v>3YO</v>
      </c>
      <c r="V600" s="3" t="str">
        <f t="shared" si="52"/>
        <v>A</v>
      </c>
      <c r="W600" t="b">
        <f>VLOOKUP(J600,lists!$B$2:$C$3,2,FALSE)</f>
        <v>1</v>
      </c>
      <c r="X600" t="b">
        <f>VLOOKUP(U600,lists!$B:$C,2,FALSE)</f>
        <v>1</v>
      </c>
      <c r="Y600" t="b">
        <f>IF(AND(H600&gt;=FLAT!$L$1,'Raw - F'!H600&lt;=FLAT!$L$2),TRUE,FALSE)</f>
        <v>1</v>
      </c>
      <c r="Z600" t="b">
        <f>VLOOKUP(V600,lists!$B$7:$C$8,2,FALSE)</f>
        <v>1</v>
      </c>
      <c r="AA600" t="b">
        <f>VLOOKUP(IF(K600="","Open",SUBSTITUTE(K600,"/Nov","")),lists!$B$27:$D$29,2,FALSE)</f>
        <v>1</v>
      </c>
      <c r="AB600" t="b">
        <f>VLOOKUP(I600,lists!B:C,2,FALSE)</f>
        <v>1</v>
      </c>
      <c r="AC600" t="b">
        <f>VLOOKUP(E600,lists!$B$23:$D$25,2,FALSE)</f>
        <v>1</v>
      </c>
      <c r="AD600">
        <f t="shared" si="49"/>
        <v>1</v>
      </c>
      <c r="AP600" s="32">
        <v>44009</v>
      </c>
      <c r="AQ600" s="32" t="s">
        <v>110</v>
      </c>
      <c r="AR600" s="32" t="s">
        <v>48</v>
      </c>
      <c r="AS600" s="32" t="s">
        <v>44</v>
      </c>
      <c r="AT600" s="32" t="s">
        <v>37</v>
      </c>
      <c r="AU600" s="32">
        <v>6</v>
      </c>
      <c r="AV600" s="32">
        <v>5</v>
      </c>
      <c r="AW600" s="32" t="s">
        <v>40</v>
      </c>
      <c r="AX600" s="32" t="s">
        <v>41</v>
      </c>
      <c r="AY600" s="32" t="s">
        <v>60</v>
      </c>
      <c r="BA600" s="32" t="s">
        <v>278</v>
      </c>
      <c r="BB600" s="32" t="s">
        <v>52</v>
      </c>
      <c r="BC600" s="32">
        <v>0</v>
      </c>
      <c r="BD600" s="32">
        <v>0</v>
      </c>
      <c r="BG600" s="32" t="s">
        <v>81</v>
      </c>
      <c r="BH600" s="32" t="s">
        <v>52</v>
      </c>
      <c r="BI600" s="32" t="s">
        <v>91</v>
      </c>
    </row>
    <row r="601" spans="1:61" x14ac:dyDescent="0.35">
      <c r="A601" s="4">
        <f t="shared" si="50"/>
        <v>601</v>
      </c>
      <c r="B601" s="4">
        <f t="shared" si="51"/>
        <v>600</v>
      </c>
      <c r="C601" s="12">
        <v>44071</v>
      </c>
      <c r="D601" t="s">
        <v>118</v>
      </c>
      <c r="E601" s="5" t="s">
        <v>54</v>
      </c>
      <c r="F601" t="s">
        <v>802</v>
      </c>
      <c r="G601" t="s">
        <v>328</v>
      </c>
      <c r="H601" s="21">
        <f>VLOOKUP(G601,lists!Z:AA,2,FALSE)</f>
        <v>6</v>
      </c>
      <c r="I601">
        <v>3</v>
      </c>
      <c r="J601" t="s">
        <v>32</v>
      </c>
      <c r="N601" t="s">
        <v>863</v>
      </c>
      <c r="O601" t="s">
        <v>34</v>
      </c>
      <c r="P601"/>
      <c r="Q601" t="s">
        <v>292</v>
      </c>
      <c r="U601" s="3" t="str">
        <f t="shared" si="53"/>
        <v>3YO</v>
      </c>
      <c r="V601" s="3" t="str">
        <f t="shared" si="52"/>
        <v>A</v>
      </c>
      <c r="W601" t="b">
        <f>VLOOKUP(J601,lists!$B$2:$C$3,2,FALSE)</f>
        <v>1</v>
      </c>
      <c r="X601" t="b">
        <f>VLOOKUP(U601,lists!$B:$C,2,FALSE)</f>
        <v>1</v>
      </c>
      <c r="Y601" t="b">
        <f>IF(AND(H601&gt;=FLAT!$L$1,'Raw - F'!H601&lt;=FLAT!$L$2),TRUE,FALSE)</f>
        <v>1</v>
      </c>
      <c r="Z601" t="b">
        <f>VLOOKUP(V601,lists!$B$7:$C$8,2,FALSE)</f>
        <v>1</v>
      </c>
      <c r="AA601" t="b">
        <f>VLOOKUP(IF(K601="","Open",SUBSTITUTE(K601,"/Nov","")),lists!$B$27:$D$29,2,FALSE)</f>
        <v>1</v>
      </c>
      <c r="AB601" t="b">
        <f>VLOOKUP(I601,lists!B:C,2,FALSE)</f>
        <v>1</v>
      </c>
      <c r="AC601" t="b">
        <f>VLOOKUP(E601,lists!$B$23:$D$25,2,FALSE)</f>
        <v>1</v>
      </c>
      <c r="AD601">
        <f t="shared" si="49"/>
        <v>1</v>
      </c>
      <c r="AP601" s="32">
        <v>44009</v>
      </c>
      <c r="AQ601" s="32" t="s">
        <v>110</v>
      </c>
      <c r="AR601" s="32" t="s">
        <v>48</v>
      </c>
      <c r="AS601" s="32" t="s">
        <v>30</v>
      </c>
      <c r="AT601" s="32" t="s">
        <v>36</v>
      </c>
      <c r="AU601" s="32">
        <v>8</v>
      </c>
      <c r="AV601" s="32">
        <v>5</v>
      </c>
      <c r="AW601" s="32" t="s">
        <v>32</v>
      </c>
      <c r="BA601" s="32" t="s">
        <v>33</v>
      </c>
      <c r="BB601" s="32" t="s">
        <v>34</v>
      </c>
      <c r="BC601" s="32">
        <v>54</v>
      </c>
      <c r="BD601" s="32">
        <v>73</v>
      </c>
      <c r="BG601" s="32" t="s">
        <v>81</v>
      </c>
      <c r="BH601" s="32" t="s">
        <v>34</v>
      </c>
      <c r="BI601" s="32" t="s">
        <v>313</v>
      </c>
    </row>
    <row r="602" spans="1:61" x14ac:dyDescent="0.35">
      <c r="A602" s="4">
        <f t="shared" si="50"/>
        <v>602</v>
      </c>
      <c r="B602" s="4">
        <f t="shared" si="51"/>
        <v>601</v>
      </c>
      <c r="C602" s="12">
        <v>44071</v>
      </c>
      <c r="D602" t="s">
        <v>118</v>
      </c>
      <c r="E602" s="5" t="s">
        <v>54</v>
      </c>
      <c r="F602" t="s">
        <v>803</v>
      </c>
      <c r="G602" t="s">
        <v>330</v>
      </c>
      <c r="H602" s="21">
        <f>VLOOKUP(G602,lists!Z:AA,2,FALSE)</f>
        <v>10</v>
      </c>
      <c r="I602">
        <v>5</v>
      </c>
      <c r="J602" t="s">
        <v>32</v>
      </c>
      <c r="N602" t="s">
        <v>862</v>
      </c>
      <c r="O602" t="s">
        <v>52</v>
      </c>
      <c r="P602"/>
      <c r="Q602" t="s">
        <v>303</v>
      </c>
      <c r="U602" s="3" t="str">
        <f t="shared" si="53"/>
        <v>Other</v>
      </c>
      <c r="V602" s="3" t="str">
        <f t="shared" si="52"/>
        <v>F</v>
      </c>
      <c r="W602" t="b">
        <f>VLOOKUP(J602,lists!$B$2:$C$3,2,FALSE)</f>
        <v>1</v>
      </c>
      <c r="X602" t="b">
        <f>VLOOKUP(U602,lists!$B:$C,2,FALSE)</f>
        <v>1</v>
      </c>
      <c r="Y602" t="b">
        <f>IF(AND(H602&gt;=FLAT!$L$1,'Raw - F'!H602&lt;=FLAT!$L$2),TRUE,FALSE)</f>
        <v>1</v>
      </c>
      <c r="Z602" t="b">
        <f>VLOOKUP(V602,lists!$B$7:$C$8,2,FALSE)</f>
        <v>1</v>
      </c>
      <c r="AA602" t="b">
        <f>VLOOKUP(IF(K602="","Open",SUBSTITUTE(K602,"/Nov","")),lists!$B$27:$D$29,2,FALSE)</f>
        <v>1</v>
      </c>
      <c r="AB602" t="b">
        <f>VLOOKUP(I602,lists!B:C,2,FALSE)</f>
        <v>1</v>
      </c>
      <c r="AC602" t="b">
        <f>VLOOKUP(E602,lists!$B$23:$D$25,2,FALSE)</f>
        <v>1</v>
      </c>
      <c r="AD602">
        <f t="shared" ref="AD602:AD665" si="54">IF(AND(W602=TRUE,X602=TRUE,Y602=TRUE,Z602=TRUE,AA602=TRUE,AB602=TRUE,AC602=TRUE),1,0)</f>
        <v>1</v>
      </c>
      <c r="AP602" s="32">
        <v>44009</v>
      </c>
      <c r="AQ602" s="32" t="s">
        <v>110</v>
      </c>
      <c r="AR602" s="32" t="s">
        <v>48</v>
      </c>
      <c r="AS602" s="32" t="s">
        <v>30</v>
      </c>
      <c r="AT602" s="32" t="s">
        <v>279</v>
      </c>
      <c r="AU602" s="32">
        <v>13</v>
      </c>
      <c r="AV602" s="32">
        <v>5</v>
      </c>
      <c r="AW602" s="32" t="s">
        <v>32</v>
      </c>
      <c r="BA602" s="32" t="s">
        <v>33</v>
      </c>
      <c r="BB602" s="32" t="s">
        <v>34</v>
      </c>
      <c r="BC602" s="32">
        <v>51</v>
      </c>
      <c r="BD602" s="32">
        <v>70</v>
      </c>
      <c r="BG602" s="32" t="s">
        <v>81</v>
      </c>
      <c r="BH602" s="32" t="s">
        <v>34</v>
      </c>
      <c r="BI602" s="32" t="s">
        <v>303</v>
      </c>
    </row>
    <row r="603" spans="1:61" x14ac:dyDescent="0.35">
      <c r="A603" s="4">
        <f t="shared" si="50"/>
        <v>603</v>
      </c>
      <c r="B603" s="4">
        <f t="shared" si="51"/>
        <v>602</v>
      </c>
      <c r="C603" s="12">
        <v>44072</v>
      </c>
      <c r="D603" t="s">
        <v>118</v>
      </c>
      <c r="E603" s="5" t="s">
        <v>54</v>
      </c>
      <c r="F603" t="s">
        <v>804</v>
      </c>
      <c r="G603" t="s">
        <v>333</v>
      </c>
      <c r="H603" s="21">
        <f>VLOOKUP(G603,lists!Z:AA,2,FALSE)</f>
        <v>7</v>
      </c>
      <c r="I603">
        <v>4</v>
      </c>
      <c r="J603" t="s">
        <v>32</v>
      </c>
      <c r="N603" t="s">
        <v>862</v>
      </c>
      <c r="O603" t="s">
        <v>52</v>
      </c>
      <c r="P603"/>
      <c r="Q603" t="s">
        <v>308</v>
      </c>
      <c r="U603" s="3" t="str">
        <f t="shared" si="53"/>
        <v>Other</v>
      </c>
      <c r="V603" s="3" t="str">
        <f t="shared" si="52"/>
        <v>F</v>
      </c>
      <c r="W603" t="b">
        <f>VLOOKUP(J603,lists!$B$2:$C$3,2,FALSE)</f>
        <v>1</v>
      </c>
      <c r="X603" t="b">
        <f>VLOOKUP(U603,lists!$B:$C,2,FALSE)</f>
        <v>1</v>
      </c>
      <c r="Y603" t="b">
        <f>IF(AND(H603&gt;=FLAT!$L$1,'Raw - F'!H603&lt;=FLAT!$L$2),TRUE,FALSE)</f>
        <v>1</v>
      </c>
      <c r="Z603" t="b">
        <f>VLOOKUP(V603,lists!$B$7:$C$8,2,FALSE)</f>
        <v>1</v>
      </c>
      <c r="AA603" t="b">
        <f>VLOOKUP(IF(K603="","Open",SUBSTITUTE(K603,"/Nov","")),lists!$B$27:$D$29,2,FALSE)</f>
        <v>1</v>
      </c>
      <c r="AB603" t="b">
        <f>VLOOKUP(I603,lists!B:C,2,FALSE)</f>
        <v>1</v>
      </c>
      <c r="AC603" t="b">
        <f>VLOOKUP(E603,lists!$B$23:$D$25,2,FALSE)</f>
        <v>1</v>
      </c>
      <c r="AD603">
        <f t="shared" si="54"/>
        <v>1</v>
      </c>
      <c r="AP603" s="32">
        <v>44009</v>
      </c>
      <c r="AQ603" s="32" t="s">
        <v>110</v>
      </c>
      <c r="AR603" s="32" t="s">
        <v>48</v>
      </c>
      <c r="AS603" s="32" t="s">
        <v>30</v>
      </c>
      <c r="AT603" s="32" t="s">
        <v>36</v>
      </c>
      <c r="AU603" s="32">
        <v>8</v>
      </c>
      <c r="AV603" s="32">
        <v>6</v>
      </c>
      <c r="AW603" s="32" t="s">
        <v>32</v>
      </c>
      <c r="BA603" s="32" t="s">
        <v>43</v>
      </c>
      <c r="BB603" s="32" t="s">
        <v>34</v>
      </c>
      <c r="BC603" s="32">
        <v>46</v>
      </c>
      <c r="BD603" s="32">
        <v>60</v>
      </c>
      <c r="BG603" s="32" t="s">
        <v>43</v>
      </c>
      <c r="BH603" s="32" t="s">
        <v>34</v>
      </c>
      <c r="BI603" s="32" t="s">
        <v>299</v>
      </c>
    </row>
    <row r="604" spans="1:61" x14ac:dyDescent="0.35">
      <c r="A604" s="4">
        <f t="shared" si="50"/>
        <v>604</v>
      </c>
      <c r="B604" s="4">
        <f t="shared" si="51"/>
        <v>603</v>
      </c>
      <c r="C604" s="12">
        <v>44071</v>
      </c>
      <c r="D604" t="s">
        <v>118</v>
      </c>
      <c r="E604" s="5" t="s">
        <v>54</v>
      </c>
      <c r="F604" t="s">
        <v>805</v>
      </c>
      <c r="G604" t="s">
        <v>67</v>
      </c>
      <c r="H604" s="21">
        <f>VLOOKUP(G604,lists!Z:AA,2,FALSE)</f>
        <v>12</v>
      </c>
      <c r="I604">
        <v>4</v>
      </c>
      <c r="J604" t="s">
        <v>32</v>
      </c>
      <c r="N604" t="s">
        <v>862</v>
      </c>
      <c r="O604" t="s">
        <v>34</v>
      </c>
      <c r="P604"/>
      <c r="Q604" t="s">
        <v>308</v>
      </c>
      <c r="U604" s="3" t="str">
        <f t="shared" si="53"/>
        <v>Other</v>
      </c>
      <c r="V604" s="3" t="str">
        <f t="shared" si="52"/>
        <v>A</v>
      </c>
      <c r="W604" t="b">
        <f>VLOOKUP(J604,lists!$B$2:$C$3,2,FALSE)</f>
        <v>1</v>
      </c>
      <c r="X604" t="b">
        <f>VLOOKUP(U604,lists!$B:$C,2,FALSE)</f>
        <v>1</v>
      </c>
      <c r="Y604" t="b">
        <f>IF(AND(H604&gt;=FLAT!$L$1,'Raw - F'!H604&lt;=FLAT!$L$2),TRUE,FALSE)</f>
        <v>1</v>
      </c>
      <c r="Z604" t="b">
        <f>VLOOKUP(V604,lists!$B$7:$C$8,2,FALSE)</f>
        <v>1</v>
      </c>
      <c r="AA604" t="b">
        <f>VLOOKUP(IF(K604="","Open",SUBSTITUTE(K604,"/Nov","")),lists!$B$27:$D$29,2,FALSE)</f>
        <v>1</v>
      </c>
      <c r="AB604" t="b">
        <f>VLOOKUP(I604,lists!B:C,2,FALSE)</f>
        <v>1</v>
      </c>
      <c r="AC604" t="b">
        <f>VLOOKUP(E604,lists!$B$23:$D$25,2,FALSE)</f>
        <v>1</v>
      </c>
      <c r="AD604">
        <f t="shared" si="54"/>
        <v>1</v>
      </c>
      <c r="AP604" s="32">
        <v>44009</v>
      </c>
      <c r="AQ604" s="32" t="s">
        <v>110</v>
      </c>
      <c r="AR604" s="32" t="s">
        <v>48</v>
      </c>
      <c r="AS604" s="32" t="s">
        <v>30</v>
      </c>
      <c r="AT604" s="32" t="s">
        <v>279</v>
      </c>
      <c r="AU604" s="32">
        <v>13</v>
      </c>
      <c r="AV604" s="32">
        <v>6</v>
      </c>
      <c r="AW604" s="32" t="s">
        <v>32</v>
      </c>
      <c r="BA604" s="32" t="s">
        <v>33</v>
      </c>
      <c r="BB604" s="32" t="s">
        <v>34</v>
      </c>
      <c r="BG604" s="32" t="s">
        <v>81</v>
      </c>
      <c r="BH604" s="32" t="s">
        <v>34</v>
      </c>
      <c r="BI604" s="32" t="s">
        <v>91</v>
      </c>
    </row>
    <row r="605" spans="1:61" x14ac:dyDescent="0.35">
      <c r="A605" s="4">
        <f t="shared" si="50"/>
        <v>605</v>
      </c>
      <c r="B605" s="4">
        <f t="shared" si="51"/>
        <v>604</v>
      </c>
      <c r="C605" s="12">
        <v>44071</v>
      </c>
      <c r="D605" t="s">
        <v>118</v>
      </c>
      <c r="E605" s="5" t="s">
        <v>54</v>
      </c>
      <c r="F605" t="s">
        <v>351</v>
      </c>
      <c r="G605" t="s">
        <v>333</v>
      </c>
      <c r="H605" s="21">
        <f>VLOOKUP(G605,lists!Z:AA,2,FALSE)</f>
        <v>7</v>
      </c>
      <c r="I605">
        <v>5</v>
      </c>
      <c r="J605" t="s">
        <v>32</v>
      </c>
      <c r="N605" t="s">
        <v>863</v>
      </c>
      <c r="O605" t="s">
        <v>34</v>
      </c>
      <c r="P605"/>
      <c r="Q605" t="s">
        <v>296</v>
      </c>
      <c r="U605" s="3" t="str">
        <f t="shared" si="53"/>
        <v>3YO</v>
      </c>
      <c r="V605" s="3" t="str">
        <f t="shared" si="52"/>
        <v>A</v>
      </c>
      <c r="W605" t="b">
        <f>VLOOKUP(J605,lists!$B$2:$C$3,2,FALSE)</f>
        <v>1</v>
      </c>
      <c r="X605" t="b">
        <f>VLOOKUP(U605,lists!$B:$C,2,FALSE)</f>
        <v>1</v>
      </c>
      <c r="Y605" t="b">
        <f>IF(AND(H605&gt;=FLAT!$L$1,'Raw - F'!H605&lt;=FLAT!$L$2),TRUE,FALSE)</f>
        <v>1</v>
      </c>
      <c r="Z605" t="b">
        <f>VLOOKUP(V605,lists!$B$7:$C$8,2,FALSE)</f>
        <v>1</v>
      </c>
      <c r="AA605" t="b">
        <f>VLOOKUP(IF(K605="","Open",SUBSTITUTE(K605,"/Nov","")),lists!$B$27:$D$29,2,FALSE)</f>
        <v>1</v>
      </c>
      <c r="AB605" t="b">
        <f>VLOOKUP(I605,lists!B:C,2,FALSE)</f>
        <v>1</v>
      </c>
      <c r="AC605" t="b">
        <f>VLOOKUP(E605,lists!$B$23:$D$25,2,FALSE)</f>
        <v>1</v>
      </c>
      <c r="AD605">
        <f t="shared" si="54"/>
        <v>1</v>
      </c>
      <c r="AP605" s="32">
        <v>44009</v>
      </c>
      <c r="AQ605" s="32" t="s">
        <v>35</v>
      </c>
      <c r="AR605" s="32" t="s">
        <v>29</v>
      </c>
      <c r="AS605" s="32" t="s">
        <v>280</v>
      </c>
      <c r="AT605" s="32" t="s">
        <v>37</v>
      </c>
      <c r="AU605" s="32">
        <v>6</v>
      </c>
      <c r="AV605" s="32">
        <v>1</v>
      </c>
      <c r="AW605" s="32" t="s">
        <v>40</v>
      </c>
      <c r="BA605" s="32" t="s">
        <v>46</v>
      </c>
      <c r="BB605" s="32" t="s">
        <v>34</v>
      </c>
      <c r="BC605" s="32">
        <v>0</v>
      </c>
      <c r="BD605" s="32">
        <v>0</v>
      </c>
      <c r="BG605" s="32" t="s">
        <v>81</v>
      </c>
      <c r="BH605" s="32" t="s">
        <v>34</v>
      </c>
      <c r="BI605" s="32" t="s">
        <v>91</v>
      </c>
    </row>
    <row r="606" spans="1:61" x14ac:dyDescent="0.35">
      <c r="A606" s="4">
        <f t="shared" si="50"/>
        <v>606</v>
      </c>
      <c r="B606" s="4">
        <f t="shared" si="51"/>
        <v>605</v>
      </c>
      <c r="C606" s="12">
        <v>44072</v>
      </c>
      <c r="D606" t="s">
        <v>192</v>
      </c>
      <c r="E606" s="5" t="s">
        <v>48</v>
      </c>
      <c r="F606" t="s">
        <v>806</v>
      </c>
      <c r="G606" t="s">
        <v>333</v>
      </c>
      <c r="H606" s="21">
        <f>VLOOKUP(G606,lists!Z:AA,2,FALSE)</f>
        <v>7</v>
      </c>
      <c r="I606">
        <v>1</v>
      </c>
      <c r="J606" t="s">
        <v>40</v>
      </c>
      <c r="N606" t="s">
        <v>861</v>
      </c>
      <c r="O606" t="s">
        <v>52</v>
      </c>
      <c r="P606"/>
      <c r="Q606">
        <v>0</v>
      </c>
      <c r="U606" s="3" t="str">
        <f t="shared" si="53"/>
        <v>2YO</v>
      </c>
      <c r="V606" s="3" t="str">
        <f t="shared" si="52"/>
        <v>F</v>
      </c>
      <c r="W606" t="b">
        <f>VLOOKUP(J606,lists!$B$2:$C$3,2,FALSE)</f>
        <v>1</v>
      </c>
      <c r="X606" t="b">
        <f>VLOOKUP(U606,lists!$B:$C,2,FALSE)</f>
        <v>1</v>
      </c>
      <c r="Y606" t="b">
        <f>IF(AND(H606&gt;=FLAT!$L$1,'Raw - F'!H606&lt;=FLAT!$L$2),TRUE,FALSE)</f>
        <v>1</v>
      </c>
      <c r="Z606" t="b">
        <f>VLOOKUP(V606,lists!$B$7:$C$8,2,FALSE)</f>
        <v>1</v>
      </c>
      <c r="AA606" t="b">
        <f>VLOOKUP(IF(K606="","Open",SUBSTITUTE(K606,"/Nov","")),lists!$B$27:$D$29,2,FALSE)</f>
        <v>1</v>
      </c>
      <c r="AB606" t="b">
        <f>VLOOKUP(I606,lists!B:C,2,FALSE)</f>
        <v>1</v>
      </c>
      <c r="AC606" t="b">
        <f>VLOOKUP(E606,lists!$B$23:$D$25,2,FALSE)</f>
        <v>1</v>
      </c>
      <c r="AD606">
        <f t="shared" si="54"/>
        <v>1</v>
      </c>
      <c r="AP606" s="32">
        <v>44009</v>
      </c>
      <c r="AQ606" s="32" t="s">
        <v>35</v>
      </c>
      <c r="AR606" s="32" t="s">
        <v>29</v>
      </c>
      <c r="AS606" s="32" t="s">
        <v>281</v>
      </c>
      <c r="AT606" s="32" t="s">
        <v>45</v>
      </c>
      <c r="AU606" s="32">
        <v>10</v>
      </c>
      <c r="AV606" s="32">
        <v>1</v>
      </c>
      <c r="AW606" s="32" t="s">
        <v>40</v>
      </c>
      <c r="BA606" s="32" t="s">
        <v>46</v>
      </c>
      <c r="BB606" s="32" t="s">
        <v>52</v>
      </c>
      <c r="BC606" s="32">
        <v>0</v>
      </c>
      <c r="BD606" s="32">
        <v>0</v>
      </c>
      <c r="BG606" s="32" t="s">
        <v>81</v>
      </c>
      <c r="BH606" s="32" t="s">
        <v>52</v>
      </c>
      <c r="BI606" s="32" t="s">
        <v>91</v>
      </c>
    </row>
    <row r="607" spans="1:61" x14ac:dyDescent="0.35">
      <c r="A607" s="4">
        <f t="shared" si="50"/>
        <v>607</v>
      </c>
      <c r="B607" s="4">
        <f t="shared" si="51"/>
        <v>606</v>
      </c>
      <c r="C607" s="12">
        <v>44072</v>
      </c>
      <c r="D607" t="s">
        <v>192</v>
      </c>
      <c r="E607" s="5" t="s">
        <v>48</v>
      </c>
      <c r="F607" t="s">
        <v>807</v>
      </c>
      <c r="G607" t="s">
        <v>329</v>
      </c>
      <c r="H607" s="21">
        <f>VLOOKUP(G607,lists!Z:AA,2,FALSE)</f>
        <v>8</v>
      </c>
      <c r="I607">
        <v>1</v>
      </c>
      <c r="J607" t="s">
        <v>40</v>
      </c>
      <c r="N607" t="s">
        <v>862</v>
      </c>
      <c r="O607" t="s">
        <v>34</v>
      </c>
      <c r="P607"/>
      <c r="Q607">
        <v>0</v>
      </c>
      <c r="U607" s="3" t="str">
        <f t="shared" si="53"/>
        <v>Other</v>
      </c>
      <c r="V607" s="3" t="str">
        <f t="shared" si="52"/>
        <v>A</v>
      </c>
      <c r="W607" t="b">
        <f>VLOOKUP(J607,lists!$B$2:$C$3,2,FALSE)</f>
        <v>1</v>
      </c>
      <c r="X607" t="b">
        <f>VLOOKUP(U607,lists!$B:$C,2,FALSE)</f>
        <v>1</v>
      </c>
      <c r="Y607" t="b">
        <f>IF(AND(H607&gt;=FLAT!$L$1,'Raw - F'!H607&lt;=FLAT!$L$2),TRUE,FALSE)</f>
        <v>1</v>
      </c>
      <c r="Z607" t="b">
        <f>VLOOKUP(V607,lists!$B$7:$C$8,2,FALSE)</f>
        <v>1</v>
      </c>
      <c r="AA607" t="b">
        <f>VLOOKUP(IF(K607="","Open",SUBSTITUTE(K607,"/Nov","")),lists!$B$27:$D$29,2,FALSE)</f>
        <v>1</v>
      </c>
      <c r="AB607" t="b">
        <f>VLOOKUP(I607,lists!B:C,2,FALSE)</f>
        <v>1</v>
      </c>
      <c r="AC607" t="b">
        <f>VLOOKUP(E607,lists!$B$23:$D$25,2,FALSE)</f>
        <v>1</v>
      </c>
      <c r="AD607">
        <f t="shared" si="54"/>
        <v>1</v>
      </c>
      <c r="AP607" s="32">
        <v>44009</v>
      </c>
      <c r="AQ607" s="32" t="s">
        <v>35</v>
      </c>
      <c r="AR607" s="32" t="s">
        <v>29</v>
      </c>
      <c r="AS607" s="32" t="s">
        <v>30</v>
      </c>
      <c r="AT607" s="32" t="s">
        <v>39</v>
      </c>
      <c r="AU607" s="32">
        <v>5</v>
      </c>
      <c r="AV607" s="32">
        <v>2</v>
      </c>
      <c r="AW607" s="32" t="s">
        <v>32</v>
      </c>
      <c r="BA607" s="32" t="s">
        <v>33</v>
      </c>
      <c r="BB607" s="32" t="s">
        <v>34</v>
      </c>
      <c r="BC607" s="32">
        <v>86</v>
      </c>
      <c r="BD607" s="32">
        <v>105</v>
      </c>
      <c r="BG607" s="32" t="s">
        <v>81</v>
      </c>
      <c r="BH607" s="32" t="s">
        <v>34</v>
      </c>
      <c r="BI607" s="32" t="s">
        <v>301</v>
      </c>
    </row>
    <row r="608" spans="1:61" x14ac:dyDescent="0.35">
      <c r="A608" s="4">
        <f t="shared" si="50"/>
        <v>608</v>
      </c>
      <c r="B608" s="4">
        <f t="shared" si="51"/>
        <v>607</v>
      </c>
      <c r="C608" s="12">
        <v>44072</v>
      </c>
      <c r="D608" t="s">
        <v>192</v>
      </c>
      <c r="E608" s="5" t="s">
        <v>48</v>
      </c>
      <c r="F608" t="s">
        <v>808</v>
      </c>
      <c r="G608" t="s">
        <v>333</v>
      </c>
      <c r="H608" s="21">
        <f>VLOOKUP(G608,lists!Z:AA,2,FALSE)</f>
        <v>7</v>
      </c>
      <c r="I608">
        <v>2</v>
      </c>
      <c r="J608" t="s">
        <v>32</v>
      </c>
      <c r="N608" t="s">
        <v>862</v>
      </c>
      <c r="O608" t="s">
        <v>34</v>
      </c>
      <c r="P608"/>
      <c r="Q608">
        <v>0</v>
      </c>
      <c r="U608" s="3" t="str">
        <f t="shared" si="53"/>
        <v>Other</v>
      </c>
      <c r="V608" s="3" t="str">
        <f t="shared" si="52"/>
        <v>A</v>
      </c>
      <c r="W608" t="b">
        <f>VLOOKUP(J608,lists!$B$2:$C$3,2,FALSE)</f>
        <v>1</v>
      </c>
      <c r="X608" t="b">
        <f>VLOOKUP(U608,lists!$B:$C,2,FALSE)</f>
        <v>1</v>
      </c>
      <c r="Y608" t="b">
        <f>IF(AND(H608&gt;=FLAT!$L$1,'Raw - F'!H608&lt;=FLAT!$L$2),TRUE,FALSE)</f>
        <v>1</v>
      </c>
      <c r="Z608" t="b">
        <f>VLOOKUP(V608,lists!$B$7:$C$8,2,FALSE)</f>
        <v>1</v>
      </c>
      <c r="AA608" t="b">
        <f>VLOOKUP(IF(K608="","Open",SUBSTITUTE(K608,"/Nov","")),lists!$B$27:$D$29,2,FALSE)</f>
        <v>1</v>
      </c>
      <c r="AB608" t="b">
        <f>VLOOKUP(I608,lists!B:C,2,FALSE)</f>
        <v>1</v>
      </c>
      <c r="AC608" t="b">
        <f>VLOOKUP(E608,lists!$B$23:$D$25,2,FALSE)</f>
        <v>1</v>
      </c>
      <c r="AD608">
        <f t="shared" si="54"/>
        <v>1</v>
      </c>
      <c r="AP608" s="32">
        <v>44009</v>
      </c>
      <c r="AQ608" s="32" t="s">
        <v>35</v>
      </c>
      <c r="AR608" s="32" t="s">
        <v>29</v>
      </c>
      <c r="AS608" s="32" t="s">
        <v>30</v>
      </c>
      <c r="AT608" s="32" t="s">
        <v>37</v>
      </c>
      <c r="AU608" s="32">
        <v>6</v>
      </c>
      <c r="AV608" s="32">
        <v>2</v>
      </c>
      <c r="AW608" s="32" t="s">
        <v>32</v>
      </c>
      <c r="BA608" s="32" t="s">
        <v>33</v>
      </c>
      <c r="BB608" s="32" t="s">
        <v>34</v>
      </c>
      <c r="BC608" s="32">
        <v>86</v>
      </c>
      <c r="BD608" s="32">
        <v>105</v>
      </c>
      <c r="BG608" s="32" t="s">
        <v>81</v>
      </c>
      <c r="BH608" s="32" t="s">
        <v>34</v>
      </c>
      <c r="BI608" s="32" t="s">
        <v>301</v>
      </c>
    </row>
    <row r="609" spans="1:61" x14ac:dyDescent="0.35">
      <c r="A609" s="4">
        <f t="shared" ref="A609:A672" si="55">IF(B609="",A608,B609+1)</f>
        <v>609</v>
      </c>
      <c r="B609" s="4">
        <f t="shared" ref="B609:B672" si="56">IF(AND(A608&lt;1,AD609=1),1,IF(AD609=1,A608,""))</f>
        <v>608</v>
      </c>
      <c r="C609" s="12">
        <v>44072</v>
      </c>
      <c r="D609" t="s">
        <v>192</v>
      </c>
      <c r="E609" s="5" t="s">
        <v>48</v>
      </c>
      <c r="F609" t="s">
        <v>809</v>
      </c>
      <c r="G609" t="s">
        <v>334</v>
      </c>
      <c r="H609" s="21">
        <f>VLOOKUP(G609,lists!Z:AA,2,FALSE)</f>
        <v>14</v>
      </c>
      <c r="I609">
        <v>1</v>
      </c>
      <c r="J609" t="s">
        <v>40</v>
      </c>
      <c r="N609" t="s">
        <v>863</v>
      </c>
      <c r="O609" t="s">
        <v>34</v>
      </c>
      <c r="P609"/>
      <c r="Q609">
        <v>0</v>
      </c>
      <c r="U609" s="3" t="str">
        <f t="shared" si="53"/>
        <v>3YO</v>
      </c>
      <c r="V609" s="3" t="str">
        <f t="shared" si="52"/>
        <v>A</v>
      </c>
      <c r="W609" t="b">
        <f>VLOOKUP(J609,lists!$B$2:$C$3,2,FALSE)</f>
        <v>1</v>
      </c>
      <c r="X609" t="b">
        <f>VLOOKUP(U609,lists!$B:$C,2,FALSE)</f>
        <v>1</v>
      </c>
      <c r="Y609" t="b">
        <f>IF(AND(H609&gt;=FLAT!$L$1,'Raw - F'!H609&lt;=FLAT!$L$2),TRUE,FALSE)</f>
        <v>1</v>
      </c>
      <c r="Z609" t="b">
        <f>VLOOKUP(V609,lists!$B$7:$C$8,2,FALSE)</f>
        <v>1</v>
      </c>
      <c r="AA609" t="b">
        <f>VLOOKUP(IF(K609="","Open",SUBSTITUTE(K609,"/Nov","")),lists!$B$27:$D$29,2,FALSE)</f>
        <v>1</v>
      </c>
      <c r="AB609" t="b">
        <f>VLOOKUP(I609,lists!B:C,2,FALSE)</f>
        <v>1</v>
      </c>
      <c r="AC609" t="b">
        <f>VLOOKUP(E609,lists!$B$23:$D$25,2,FALSE)</f>
        <v>1</v>
      </c>
      <c r="AD609">
        <f t="shared" si="54"/>
        <v>1</v>
      </c>
      <c r="AP609" s="32">
        <v>44009</v>
      </c>
      <c r="AQ609" s="32" t="s">
        <v>35</v>
      </c>
      <c r="AR609" s="32" t="s">
        <v>29</v>
      </c>
      <c r="AS609" s="32" t="s">
        <v>282</v>
      </c>
      <c r="AT609" s="32" t="s">
        <v>61</v>
      </c>
      <c r="AU609" s="32">
        <v>16</v>
      </c>
      <c r="AV609" s="32">
        <v>2</v>
      </c>
      <c r="AW609" s="32" t="s">
        <v>32</v>
      </c>
      <c r="BA609" s="32" t="s">
        <v>46</v>
      </c>
      <c r="BB609" s="32" t="s">
        <v>34</v>
      </c>
      <c r="BC609" s="32">
        <v>0</v>
      </c>
      <c r="BD609" s="32">
        <v>0</v>
      </c>
      <c r="BG609" s="32" t="s">
        <v>81</v>
      </c>
      <c r="BH609" s="32" t="s">
        <v>34</v>
      </c>
      <c r="BI609" s="32" t="s">
        <v>91</v>
      </c>
    </row>
    <row r="610" spans="1:61" x14ac:dyDescent="0.35">
      <c r="A610" s="4">
        <f t="shared" si="55"/>
        <v>610</v>
      </c>
      <c r="B610" s="4">
        <f t="shared" si="56"/>
        <v>609</v>
      </c>
      <c r="C610" s="12">
        <v>44072</v>
      </c>
      <c r="D610" t="s">
        <v>192</v>
      </c>
      <c r="E610" s="5" t="s">
        <v>48</v>
      </c>
      <c r="F610" t="s">
        <v>810</v>
      </c>
      <c r="G610" t="s">
        <v>331</v>
      </c>
      <c r="H610" s="21">
        <f>VLOOKUP(G610,lists!Z:AA,2,FALSE)</f>
        <v>9</v>
      </c>
      <c r="I610">
        <v>3</v>
      </c>
      <c r="J610" t="s">
        <v>32</v>
      </c>
      <c r="N610" t="s">
        <v>862</v>
      </c>
      <c r="O610" t="s">
        <v>34</v>
      </c>
      <c r="P610"/>
      <c r="Q610" t="s">
        <v>304</v>
      </c>
      <c r="U610" s="3" t="str">
        <f t="shared" si="53"/>
        <v>Other</v>
      </c>
      <c r="V610" s="3" t="str">
        <f t="shared" si="52"/>
        <v>A</v>
      </c>
      <c r="W610" t="b">
        <f>VLOOKUP(J610,lists!$B$2:$C$3,2,FALSE)</f>
        <v>1</v>
      </c>
      <c r="X610" t="b">
        <f>VLOOKUP(U610,lists!$B:$C,2,FALSE)</f>
        <v>1</v>
      </c>
      <c r="Y610" t="b">
        <f>IF(AND(H610&gt;=FLAT!$L$1,'Raw - F'!H610&lt;=FLAT!$L$2),TRUE,FALSE)</f>
        <v>1</v>
      </c>
      <c r="Z610" t="b">
        <f>VLOOKUP(V610,lists!$B$7:$C$8,2,FALSE)</f>
        <v>1</v>
      </c>
      <c r="AA610" t="b">
        <f>VLOOKUP(IF(K610="","Open",SUBSTITUTE(K610,"/Nov","")),lists!$B$27:$D$29,2,FALSE)</f>
        <v>1</v>
      </c>
      <c r="AB610" t="b">
        <f>VLOOKUP(I610,lists!B:C,2,FALSE)</f>
        <v>1</v>
      </c>
      <c r="AC610" t="b">
        <f>VLOOKUP(E610,lists!$B$23:$D$25,2,FALSE)</f>
        <v>1</v>
      </c>
      <c r="AD610">
        <f t="shared" si="54"/>
        <v>1</v>
      </c>
      <c r="AP610" s="32">
        <v>44009</v>
      </c>
      <c r="AQ610" s="32" t="s">
        <v>35</v>
      </c>
      <c r="AR610" s="32" t="s">
        <v>29</v>
      </c>
      <c r="AS610" s="32" t="s">
        <v>283</v>
      </c>
      <c r="AT610" s="32" t="s">
        <v>61</v>
      </c>
      <c r="AU610" s="32">
        <v>16</v>
      </c>
      <c r="AV610" s="32">
        <v>2</v>
      </c>
      <c r="AW610" s="32" t="s">
        <v>32</v>
      </c>
      <c r="BA610" s="32" t="s">
        <v>46</v>
      </c>
      <c r="BB610" s="32" t="s">
        <v>34</v>
      </c>
      <c r="BC610" s="32">
        <v>0</v>
      </c>
      <c r="BD610" s="32">
        <v>0</v>
      </c>
      <c r="BG610" s="32" t="s">
        <v>81</v>
      </c>
      <c r="BH610" s="32" t="s">
        <v>34</v>
      </c>
      <c r="BI610" s="32" t="s">
        <v>91</v>
      </c>
    </row>
    <row r="611" spans="1:61" x14ac:dyDescent="0.35">
      <c r="A611" s="4">
        <f t="shared" si="55"/>
        <v>611</v>
      </c>
      <c r="B611" s="4">
        <f t="shared" si="56"/>
        <v>610</v>
      </c>
      <c r="C611" s="12">
        <v>44072</v>
      </c>
      <c r="D611" t="s">
        <v>192</v>
      </c>
      <c r="E611" s="5" t="s">
        <v>48</v>
      </c>
      <c r="F611" t="s">
        <v>811</v>
      </c>
      <c r="G611" t="s">
        <v>334</v>
      </c>
      <c r="H611" s="21">
        <f>VLOOKUP(G611,lists!Z:AA,2,FALSE)</f>
        <v>14</v>
      </c>
      <c r="I611">
        <v>4</v>
      </c>
      <c r="J611" t="s">
        <v>32</v>
      </c>
      <c r="N611" t="s">
        <v>864</v>
      </c>
      <c r="O611" t="s">
        <v>34</v>
      </c>
      <c r="P611"/>
      <c r="Q611" t="s">
        <v>293</v>
      </c>
      <c r="U611" s="3" t="str">
        <f t="shared" si="53"/>
        <v>Other</v>
      </c>
      <c r="V611" s="3" t="str">
        <f t="shared" si="52"/>
        <v>A</v>
      </c>
      <c r="W611" t="b">
        <f>VLOOKUP(J611,lists!$B$2:$C$3,2,FALSE)</f>
        <v>1</v>
      </c>
      <c r="X611" t="b">
        <f>VLOOKUP(U611,lists!$B:$C,2,FALSE)</f>
        <v>1</v>
      </c>
      <c r="Y611" t="b">
        <f>IF(AND(H611&gt;=FLAT!$L$1,'Raw - F'!H611&lt;=FLAT!$L$2),TRUE,FALSE)</f>
        <v>1</v>
      </c>
      <c r="Z611" t="b">
        <f>VLOOKUP(V611,lists!$B$7:$C$8,2,FALSE)</f>
        <v>1</v>
      </c>
      <c r="AA611" t="b">
        <f>VLOOKUP(IF(K611="","Open",SUBSTITUTE(K611,"/Nov","")),lists!$B$27:$D$29,2,FALSE)</f>
        <v>1</v>
      </c>
      <c r="AB611" t="b">
        <f>VLOOKUP(I611,lists!B:C,2,FALSE)</f>
        <v>1</v>
      </c>
      <c r="AC611" t="b">
        <f>VLOOKUP(E611,lists!$B$23:$D$25,2,FALSE)</f>
        <v>1</v>
      </c>
      <c r="AD611">
        <f t="shared" si="54"/>
        <v>1</v>
      </c>
      <c r="AP611" s="32">
        <v>44009</v>
      </c>
      <c r="AQ611" s="32" t="s">
        <v>35</v>
      </c>
      <c r="AR611" s="32" t="s">
        <v>29</v>
      </c>
      <c r="AS611" s="32" t="s">
        <v>225</v>
      </c>
      <c r="AT611" s="32" t="s">
        <v>37</v>
      </c>
      <c r="AU611" s="32">
        <v>6</v>
      </c>
      <c r="AV611" s="32">
        <v>5</v>
      </c>
      <c r="AW611" s="32" t="s">
        <v>40</v>
      </c>
      <c r="AX611" s="32" t="s">
        <v>50</v>
      </c>
      <c r="BA611" s="32" t="s">
        <v>42</v>
      </c>
      <c r="BB611" s="32" t="s">
        <v>34</v>
      </c>
      <c r="BC611" s="32">
        <v>0</v>
      </c>
      <c r="BD611" s="32">
        <v>0</v>
      </c>
      <c r="BG611" s="32" t="s">
        <v>42</v>
      </c>
      <c r="BH611" s="32" t="s">
        <v>34</v>
      </c>
      <c r="BI611" s="32" t="s">
        <v>91</v>
      </c>
    </row>
    <row r="612" spans="1:61" x14ac:dyDescent="0.35">
      <c r="A612" s="4">
        <f t="shared" si="55"/>
        <v>612</v>
      </c>
      <c r="B612" s="4">
        <f t="shared" si="56"/>
        <v>611</v>
      </c>
      <c r="C612" s="12">
        <v>44072</v>
      </c>
      <c r="D612" t="s">
        <v>192</v>
      </c>
      <c r="E612" s="5" t="s">
        <v>48</v>
      </c>
      <c r="F612" t="s">
        <v>812</v>
      </c>
      <c r="G612" t="s">
        <v>328</v>
      </c>
      <c r="H612" s="21">
        <f>VLOOKUP(G612,lists!Z:AA,2,FALSE)</f>
        <v>6</v>
      </c>
      <c r="I612">
        <v>5</v>
      </c>
      <c r="J612" t="s">
        <v>40</v>
      </c>
      <c r="K612" t="s">
        <v>50</v>
      </c>
      <c r="L612" t="s">
        <v>56</v>
      </c>
      <c r="N612" t="s">
        <v>861</v>
      </c>
      <c r="O612" t="s">
        <v>52</v>
      </c>
      <c r="P612" s="36">
        <v>45000</v>
      </c>
      <c r="Q612">
        <v>0</v>
      </c>
      <c r="U612" s="3" t="str">
        <f t="shared" si="53"/>
        <v>2YO</v>
      </c>
      <c r="V612" s="3" t="str">
        <f t="shared" si="52"/>
        <v>F</v>
      </c>
      <c r="W612" t="b">
        <f>VLOOKUP(J612,lists!$B$2:$C$3,2,FALSE)</f>
        <v>1</v>
      </c>
      <c r="X612" t="b">
        <f>VLOOKUP(U612,lists!$B:$C,2,FALSE)</f>
        <v>1</v>
      </c>
      <c r="Y612" t="b">
        <f>IF(AND(H612&gt;=FLAT!$L$1,'Raw - F'!H612&lt;=FLAT!$L$2),TRUE,FALSE)</f>
        <v>1</v>
      </c>
      <c r="Z612" t="b">
        <f>VLOOKUP(V612,lists!$B$7:$C$8,2,FALSE)</f>
        <v>1</v>
      </c>
      <c r="AA612" t="b">
        <f>VLOOKUP(IF(K612="","Open",SUBSTITUTE(K612,"/Nov","")),lists!$B$27:$D$29,2,FALSE)</f>
        <v>1</v>
      </c>
      <c r="AB612" t="b">
        <f>VLOOKUP(I612,lists!B:C,2,FALSE)</f>
        <v>1</v>
      </c>
      <c r="AC612" t="b">
        <f>VLOOKUP(E612,lists!$B$23:$D$25,2,FALSE)</f>
        <v>1</v>
      </c>
      <c r="AD612">
        <f t="shared" si="54"/>
        <v>1</v>
      </c>
      <c r="AP612" s="32">
        <v>44009</v>
      </c>
      <c r="AQ612" s="32" t="s">
        <v>35</v>
      </c>
      <c r="AR612" s="32" t="s">
        <v>29</v>
      </c>
      <c r="AS612" s="32" t="s">
        <v>44</v>
      </c>
      <c r="AT612" s="32" t="s">
        <v>36</v>
      </c>
      <c r="AU612" s="32">
        <v>8</v>
      </c>
      <c r="AV612" s="32">
        <v>5</v>
      </c>
      <c r="AW612" s="32" t="s">
        <v>40</v>
      </c>
      <c r="AX612" s="32" t="s">
        <v>50</v>
      </c>
      <c r="AY612" s="32" t="s">
        <v>60</v>
      </c>
      <c r="BA612" s="32">
        <v>345</v>
      </c>
      <c r="BB612" s="32" t="s">
        <v>34</v>
      </c>
      <c r="BC612" s="32">
        <v>0</v>
      </c>
      <c r="BD612" s="32">
        <v>0</v>
      </c>
      <c r="BG612" s="32" t="s">
        <v>81</v>
      </c>
      <c r="BH612" s="32" t="s">
        <v>34</v>
      </c>
      <c r="BI612" s="32" t="s">
        <v>91</v>
      </c>
    </row>
    <row r="613" spans="1:61" x14ac:dyDescent="0.35">
      <c r="A613" s="4">
        <f t="shared" si="55"/>
        <v>613</v>
      </c>
      <c r="B613" s="4">
        <f t="shared" si="56"/>
        <v>612</v>
      </c>
      <c r="C613" s="12">
        <v>44072</v>
      </c>
      <c r="D613" t="s">
        <v>192</v>
      </c>
      <c r="E613" s="5" t="s">
        <v>48</v>
      </c>
      <c r="F613" t="s">
        <v>403</v>
      </c>
      <c r="G613" t="s">
        <v>328</v>
      </c>
      <c r="H613" s="21">
        <f>VLOOKUP(G613,lists!Z:AA,2,FALSE)</f>
        <v>6</v>
      </c>
      <c r="I613">
        <v>5</v>
      </c>
      <c r="J613" t="s">
        <v>32</v>
      </c>
      <c r="N613" t="s">
        <v>862</v>
      </c>
      <c r="O613" t="s">
        <v>52</v>
      </c>
      <c r="P613"/>
      <c r="Q613" t="s">
        <v>303</v>
      </c>
      <c r="U613" s="3" t="str">
        <f t="shared" si="53"/>
        <v>Other</v>
      </c>
      <c r="V613" s="3" t="str">
        <f t="shared" si="52"/>
        <v>F</v>
      </c>
      <c r="W613" t="b">
        <f>VLOOKUP(J613,lists!$B$2:$C$3,2,FALSE)</f>
        <v>1</v>
      </c>
      <c r="X613" t="b">
        <f>VLOOKUP(U613,lists!$B:$C,2,FALSE)</f>
        <v>1</v>
      </c>
      <c r="Y613" t="b">
        <f>IF(AND(H613&gt;=FLAT!$L$1,'Raw - F'!H613&lt;=FLAT!$L$2),TRUE,FALSE)</f>
        <v>1</v>
      </c>
      <c r="Z613" t="b">
        <f>VLOOKUP(V613,lists!$B$7:$C$8,2,FALSE)</f>
        <v>1</v>
      </c>
      <c r="AA613" t="b">
        <f>VLOOKUP(IF(K613="","Open",SUBSTITUTE(K613,"/Nov","")),lists!$B$27:$D$29,2,FALSE)</f>
        <v>1</v>
      </c>
      <c r="AB613" t="b">
        <f>VLOOKUP(I613,lists!B:C,2,FALSE)</f>
        <v>1</v>
      </c>
      <c r="AC613" t="b">
        <f>VLOOKUP(E613,lists!$B$23:$D$25,2,FALSE)</f>
        <v>1</v>
      </c>
      <c r="AD613">
        <f t="shared" si="54"/>
        <v>1</v>
      </c>
      <c r="AP613" s="32">
        <v>44009</v>
      </c>
      <c r="AQ613" s="32" t="s">
        <v>55</v>
      </c>
      <c r="AR613" s="32" t="s">
        <v>54</v>
      </c>
      <c r="AS613" s="32" t="s">
        <v>284</v>
      </c>
      <c r="AT613" s="32" t="s">
        <v>51</v>
      </c>
      <c r="AU613" s="32">
        <v>7</v>
      </c>
      <c r="AV613" s="32">
        <v>1</v>
      </c>
      <c r="AW613" s="32" t="s">
        <v>40</v>
      </c>
      <c r="BA613" s="32" t="s">
        <v>46</v>
      </c>
      <c r="BB613" s="32" t="s">
        <v>34</v>
      </c>
      <c r="BC613" s="32">
        <v>0</v>
      </c>
      <c r="BD613" s="32">
        <v>0</v>
      </c>
      <c r="BG613" s="32" t="s">
        <v>81</v>
      </c>
      <c r="BH613" s="32" t="s">
        <v>34</v>
      </c>
      <c r="BI613" s="32" t="s">
        <v>91</v>
      </c>
    </row>
    <row r="614" spans="1:61" x14ac:dyDescent="0.35">
      <c r="A614" s="4">
        <f t="shared" si="55"/>
        <v>614</v>
      </c>
      <c r="B614" s="4">
        <f t="shared" si="56"/>
        <v>613</v>
      </c>
      <c r="C614" s="12">
        <v>44072</v>
      </c>
      <c r="D614" t="s">
        <v>118</v>
      </c>
      <c r="E614" s="5" t="s">
        <v>54</v>
      </c>
      <c r="F614" t="s">
        <v>813</v>
      </c>
      <c r="G614" t="s">
        <v>334</v>
      </c>
      <c r="H614" s="21">
        <f>VLOOKUP(G614,lists!Z:AA,2,FALSE)</f>
        <v>14</v>
      </c>
      <c r="I614">
        <v>2</v>
      </c>
      <c r="J614" t="s">
        <v>32</v>
      </c>
      <c r="N614" t="s">
        <v>862</v>
      </c>
      <c r="O614" t="s">
        <v>34</v>
      </c>
      <c r="P614"/>
      <c r="Q614" t="s">
        <v>301</v>
      </c>
      <c r="U614" s="3" t="str">
        <f t="shared" si="53"/>
        <v>Other</v>
      </c>
      <c r="V614" s="3" t="str">
        <f t="shared" si="52"/>
        <v>A</v>
      </c>
      <c r="W614" t="b">
        <f>VLOOKUP(J614,lists!$B$2:$C$3,2,FALSE)</f>
        <v>1</v>
      </c>
      <c r="X614" t="b">
        <f>VLOOKUP(U614,lists!$B:$C,2,FALSE)</f>
        <v>1</v>
      </c>
      <c r="Y614" t="b">
        <f>IF(AND(H614&gt;=FLAT!$L$1,'Raw - F'!H614&lt;=FLAT!$L$2),TRUE,FALSE)</f>
        <v>1</v>
      </c>
      <c r="Z614" t="b">
        <f>VLOOKUP(V614,lists!$B$7:$C$8,2,FALSE)</f>
        <v>1</v>
      </c>
      <c r="AA614" t="b">
        <f>VLOOKUP(IF(K614="","Open",SUBSTITUTE(K614,"/Nov","")),lists!$B$27:$D$29,2,FALSE)</f>
        <v>1</v>
      </c>
      <c r="AB614" t="b">
        <f>VLOOKUP(I614,lists!B:C,2,FALSE)</f>
        <v>1</v>
      </c>
      <c r="AC614" t="b">
        <f>VLOOKUP(E614,lists!$B$23:$D$25,2,FALSE)</f>
        <v>1</v>
      </c>
      <c r="AD614">
        <f t="shared" si="54"/>
        <v>1</v>
      </c>
      <c r="AP614" s="32">
        <v>44009</v>
      </c>
      <c r="AQ614" s="32" t="s">
        <v>55</v>
      </c>
      <c r="AR614" s="32" t="s">
        <v>54</v>
      </c>
      <c r="AS614" s="32" t="s">
        <v>285</v>
      </c>
      <c r="AT614" s="32" t="s">
        <v>45</v>
      </c>
      <c r="AU614" s="32">
        <v>10</v>
      </c>
      <c r="AV614" s="32">
        <v>1</v>
      </c>
      <c r="AW614" s="32" t="s">
        <v>40</v>
      </c>
      <c r="BA614" s="32" t="s">
        <v>43</v>
      </c>
      <c r="BB614" s="32" t="s">
        <v>34</v>
      </c>
      <c r="BC614" s="32">
        <v>0</v>
      </c>
      <c r="BD614" s="32">
        <v>0</v>
      </c>
      <c r="BG614" s="32" t="s">
        <v>43</v>
      </c>
      <c r="BH614" s="32" t="s">
        <v>34</v>
      </c>
      <c r="BI614" s="32" t="s">
        <v>91</v>
      </c>
    </row>
    <row r="615" spans="1:61" x14ac:dyDescent="0.35">
      <c r="A615" s="4">
        <f t="shared" si="55"/>
        <v>615</v>
      </c>
      <c r="B615" s="4">
        <f t="shared" si="56"/>
        <v>614</v>
      </c>
      <c r="C615" s="12">
        <v>44071</v>
      </c>
      <c r="D615" t="s">
        <v>118</v>
      </c>
      <c r="E615" s="5" t="s">
        <v>54</v>
      </c>
      <c r="F615" t="s">
        <v>814</v>
      </c>
      <c r="G615" t="s">
        <v>327</v>
      </c>
      <c r="H615" s="21">
        <f>VLOOKUP(G615,lists!Z:AA,2,FALSE)</f>
        <v>5</v>
      </c>
      <c r="I615">
        <v>4</v>
      </c>
      <c r="J615" t="s">
        <v>32</v>
      </c>
      <c r="N615" t="s">
        <v>862</v>
      </c>
      <c r="O615" t="s">
        <v>34</v>
      </c>
      <c r="P615"/>
      <c r="Q615" t="s">
        <v>293</v>
      </c>
      <c r="U615" s="3" t="str">
        <f t="shared" si="53"/>
        <v>Other</v>
      </c>
      <c r="V615" s="3" t="str">
        <f t="shared" si="52"/>
        <v>A</v>
      </c>
      <c r="W615" t="b">
        <f>VLOOKUP(J615,lists!$B$2:$C$3,2,FALSE)</f>
        <v>1</v>
      </c>
      <c r="X615" t="b">
        <f>VLOOKUP(U615,lists!$B:$C,2,FALSE)</f>
        <v>1</v>
      </c>
      <c r="Y615" t="b">
        <f>IF(AND(H615&gt;=FLAT!$L$1,'Raw - F'!H615&lt;=FLAT!$L$2),TRUE,FALSE)</f>
        <v>1</v>
      </c>
      <c r="Z615" t="b">
        <f>VLOOKUP(V615,lists!$B$7:$C$8,2,FALSE)</f>
        <v>1</v>
      </c>
      <c r="AA615" t="b">
        <f>VLOOKUP(IF(K615="","Open",SUBSTITUTE(K615,"/Nov","")),lists!$B$27:$D$29,2,FALSE)</f>
        <v>1</v>
      </c>
      <c r="AB615" t="b">
        <f>VLOOKUP(I615,lists!B:C,2,FALSE)</f>
        <v>1</v>
      </c>
      <c r="AC615" t="b">
        <f>VLOOKUP(E615,lists!$B$23:$D$25,2,FALSE)</f>
        <v>1</v>
      </c>
      <c r="AD615">
        <f t="shared" si="54"/>
        <v>1</v>
      </c>
      <c r="AP615" s="32">
        <v>44009</v>
      </c>
      <c r="AQ615" s="32" t="s">
        <v>55</v>
      </c>
      <c r="AR615" s="32" t="s">
        <v>54</v>
      </c>
      <c r="AS615" s="32" t="s">
        <v>30</v>
      </c>
      <c r="AT615" s="32" t="s">
        <v>51</v>
      </c>
      <c r="AU615" s="32">
        <v>7</v>
      </c>
      <c r="AV615" s="32">
        <v>2</v>
      </c>
      <c r="AW615" s="32" t="s">
        <v>32</v>
      </c>
      <c r="BA615" s="32" t="s">
        <v>33</v>
      </c>
      <c r="BB615" s="32" t="s">
        <v>34</v>
      </c>
      <c r="BC615" s="32">
        <v>86</v>
      </c>
      <c r="BD615" s="32">
        <v>105</v>
      </c>
      <c r="BG615" s="32" t="s">
        <v>81</v>
      </c>
      <c r="BH615" s="32" t="s">
        <v>34</v>
      </c>
      <c r="BI615" s="32" t="s">
        <v>301</v>
      </c>
    </row>
    <row r="616" spans="1:61" x14ac:dyDescent="0.35">
      <c r="A616" s="4">
        <f t="shared" si="55"/>
        <v>616</v>
      </c>
      <c r="B616" s="4">
        <f t="shared" si="56"/>
        <v>615</v>
      </c>
      <c r="C616" s="12">
        <v>44072</v>
      </c>
      <c r="D616" t="s">
        <v>118</v>
      </c>
      <c r="E616" s="5" t="s">
        <v>54</v>
      </c>
      <c r="F616" t="s">
        <v>815</v>
      </c>
      <c r="G616" t="s">
        <v>328</v>
      </c>
      <c r="H616" s="21">
        <f>VLOOKUP(G616,lists!Z:AA,2,FALSE)</f>
        <v>6</v>
      </c>
      <c r="I616">
        <v>1</v>
      </c>
      <c r="J616" t="s">
        <v>40</v>
      </c>
      <c r="N616" t="s">
        <v>862</v>
      </c>
      <c r="O616" t="s">
        <v>34</v>
      </c>
      <c r="P616"/>
      <c r="Q616">
        <v>0</v>
      </c>
      <c r="U616" s="3" t="str">
        <f t="shared" si="53"/>
        <v>Other</v>
      </c>
      <c r="V616" s="3" t="str">
        <f t="shared" si="52"/>
        <v>A</v>
      </c>
      <c r="W616" t="b">
        <f>VLOOKUP(J616,lists!$B$2:$C$3,2,FALSE)</f>
        <v>1</v>
      </c>
      <c r="X616" t="b">
        <f>VLOOKUP(U616,lists!$B:$C,2,FALSE)</f>
        <v>1</v>
      </c>
      <c r="Y616" t="b">
        <f>IF(AND(H616&gt;=FLAT!$L$1,'Raw - F'!H616&lt;=FLAT!$L$2),TRUE,FALSE)</f>
        <v>1</v>
      </c>
      <c r="Z616" t="b">
        <f>VLOOKUP(V616,lists!$B$7:$C$8,2,FALSE)</f>
        <v>1</v>
      </c>
      <c r="AA616" t="b">
        <f>VLOOKUP(IF(K616="","Open",SUBSTITUTE(K616,"/Nov","")),lists!$B$27:$D$29,2,FALSE)</f>
        <v>1</v>
      </c>
      <c r="AB616" t="b">
        <f>VLOOKUP(I616,lists!B:C,2,FALSE)</f>
        <v>1</v>
      </c>
      <c r="AC616" t="b">
        <f>VLOOKUP(E616,lists!$B$23:$D$25,2,FALSE)</f>
        <v>1</v>
      </c>
      <c r="AD616">
        <f t="shared" si="54"/>
        <v>1</v>
      </c>
      <c r="AP616" s="32">
        <v>44009</v>
      </c>
      <c r="AQ616" s="32" t="s">
        <v>55</v>
      </c>
      <c r="AR616" s="32" t="s">
        <v>54</v>
      </c>
      <c r="AS616" s="32" t="s">
        <v>30</v>
      </c>
      <c r="AT616" s="32" t="s">
        <v>51</v>
      </c>
      <c r="AU616" s="32">
        <v>7</v>
      </c>
      <c r="AV616" s="32">
        <v>2</v>
      </c>
      <c r="AW616" s="32" t="s">
        <v>32</v>
      </c>
      <c r="BA616" s="32" t="s">
        <v>43</v>
      </c>
      <c r="BB616" s="32" t="s">
        <v>34</v>
      </c>
      <c r="BC616" s="32">
        <v>86</v>
      </c>
      <c r="BD616" s="32">
        <v>105</v>
      </c>
      <c r="BG616" s="32" t="s">
        <v>43</v>
      </c>
      <c r="BH616" s="32" t="s">
        <v>34</v>
      </c>
      <c r="BI616" s="32" t="s">
        <v>301</v>
      </c>
    </row>
    <row r="617" spans="1:61" x14ac:dyDescent="0.35">
      <c r="A617" s="4">
        <f t="shared" si="55"/>
        <v>617</v>
      </c>
      <c r="B617" s="4">
        <f t="shared" si="56"/>
        <v>616</v>
      </c>
      <c r="C617" s="12">
        <v>44072</v>
      </c>
      <c r="D617" t="s">
        <v>118</v>
      </c>
      <c r="E617" s="5" t="s">
        <v>54</v>
      </c>
      <c r="F617" t="s">
        <v>816</v>
      </c>
      <c r="G617" t="s">
        <v>333</v>
      </c>
      <c r="H617" s="21">
        <f>VLOOKUP(G617,lists!Z:AA,2,FALSE)</f>
        <v>7</v>
      </c>
      <c r="I617">
        <v>3</v>
      </c>
      <c r="J617" t="s">
        <v>32</v>
      </c>
      <c r="N617" t="s">
        <v>861</v>
      </c>
      <c r="O617" t="s">
        <v>34</v>
      </c>
      <c r="P617"/>
      <c r="Q617" t="s">
        <v>304</v>
      </c>
      <c r="U617" s="3" t="str">
        <f t="shared" si="53"/>
        <v>2YO</v>
      </c>
      <c r="V617" s="3" t="str">
        <f t="shared" si="52"/>
        <v>A</v>
      </c>
      <c r="W617" t="b">
        <f>VLOOKUP(J617,lists!$B$2:$C$3,2,FALSE)</f>
        <v>1</v>
      </c>
      <c r="X617" t="b">
        <f>VLOOKUP(U617,lists!$B:$C,2,FALSE)</f>
        <v>1</v>
      </c>
      <c r="Y617" t="b">
        <f>IF(AND(H617&gt;=FLAT!$L$1,'Raw - F'!H617&lt;=FLAT!$L$2),TRUE,FALSE)</f>
        <v>1</v>
      </c>
      <c r="Z617" t="b">
        <f>VLOOKUP(V617,lists!$B$7:$C$8,2,FALSE)</f>
        <v>1</v>
      </c>
      <c r="AA617" t="b">
        <f>VLOOKUP(IF(K617="","Open",SUBSTITUTE(K617,"/Nov","")),lists!$B$27:$D$29,2,FALSE)</f>
        <v>1</v>
      </c>
      <c r="AB617" t="b">
        <f>VLOOKUP(I617,lists!B:C,2,FALSE)</f>
        <v>1</v>
      </c>
      <c r="AC617" t="b">
        <f>VLOOKUP(E617,lists!$B$23:$D$25,2,FALSE)</f>
        <v>1</v>
      </c>
      <c r="AD617">
        <f t="shared" si="54"/>
        <v>1</v>
      </c>
      <c r="AP617" s="32">
        <v>44009</v>
      </c>
      <c r="AQ617" s="32" t="s">
        <v>55</v>
      </c>
      <c r="AR617" s="32" t="s">
        <v>54</v>
      </c>
      <c r="AS617" s="32" t="s">
        <v>30</v>
      </c>
      <c r="AT617" s="32" t="s">
        <v>45</v>
      </c>
      <c r="AU617" s="32">
        <v>10</v>
      </c>
      <c r="AV617" s="32">
        <v>2</v>
      </c>
      <c r="AW617" s="32" t="s">
        <v>32</v>
      </c>
      <c r="BA617" s="32" t="s">
        <v>43</v>
      </c>
      <c r="BB617" s="32" t="s">
        <v>34</v>
      </c>
      <c r="BC617" s="32">
        <v>81</v>
      </c>
      <c r="BD617" s="32">
        <v>100</v>
      </c>
      <c r="BG617" s="32" t="s">
        <v>43</v>
      </c>
      <c r="BH617" s="32" t="s">
        <v>34</v>
      </c>
      <c r="BI617" s="32" t="s">
        <v>300</v>
      </c>
    </row>
    <row r="618" spans="1:61" x14ac:dyDescent="0.35">
      <c r="A618" s="4">
        <f t="shared" si="55"/>
        <v>618</v>
      </c>
      <c r="B618" s="4">
        <f t="shared" si="56"/>
        <v>617</v>
      </c>
      <c r="C618" s="12">
        <v>44072</v>
      </c>
      <c r="D618" t="s">
        <v>118</v>
      </c>
      <c r="E618" s="5" t="s">
        <v>54</v>
      </c>
      <c r="F618" t="s">
        <v>817</v>
      </c>
      <c r="G618" t="s">
        <v>333</v>
      </c>
      <c r="H618" s="21">
        <f>VLOOKUP(G618,lists!Z:AA,2,FALSE)</f>
        <v>7</v>
      </c>
      <c r="I618">
        <v>3</v>
      </c>
      <c r="J618" t="s">
        <v>32</v>
      </c>
      <c r="N618" t="s">
        <v>863</v>
      </c>
      <c r="O618" t="s">
        <v>34</v>
      </c>
      <c r="P618"/>
      <c r="Q618" t="s">
        <v>292</v>
      </c>
      <c r="U618" s="3" t="str">
        <f t="shared" si="53"/>
        <v>3YO</v>
      </c>
      <c r="V618" s="3" t="str">
        <f t="shared" si="52"/>
        <v>A</v>
      </c>
      <c r="W618" t="b">
        <f>VLOOKUP(J618,lists!$B$2:$C$3,2,FALSE)</f>
        <v>1</v>
      </c>
      <c r="X618" t="b">
        <f>VLOOKUP(U618,lists!$B:$C,2,FALSE)</f>
        <v>1</v>
      </c>
      <c r="Y618" t="b">
        <f>IF(AND(H618&gt;=FLAT!$L$1,'Raw - F'!H618&lt;=FLAT!$L$2),TRUE,FALSE)</f>
        <v>1</v>
      </c>
      <c r="Z618" t="b">
        <f>VLOOKUP(V618,lists!$B$7:$C$8,2,FALSE)</f>
        <v>1</v>
      </c>
      <c r="AA618" t="b">
        <f>VLOOKUP(IF(K618="","Open",SUBSTITUTE(K618,"/Nov","")),lists!$B$27:$D$29,2,FALSE)</f>
        <v>1</v>
      </c>
      <c r="AB618" t="b">
        <f>VLOOKUP(I618,lists!B:C,2,FALSE)</f>
        <v>1</v>
      </c>
      <c r="AC618" t="b">
        <f>VLOOKUP(E618,lists!$B$23:$D$25,2,FALSE)</f>
        <v>1</v>
      </c>
      <c r="AD618">
        <f t="shared" si="54"/>
        <v>1</v>
      </c>
      <c r="AP618" s="32">
        <v>44009</v>
      </c>
      <c r="AQ618" s="32" t="s">
        <v>55</v>
      </c>
      <c r="AR618" s="32" t="s">
        <v>54</v>
      </c>
      <c r="AS618" s="32" t="s">
        <v>30</v>
      </c>
      <c r="AT618" s="32" t="s">
        <v>31</v>
      </c>
      <c r="AU618" s="32">
        <v>12</v>
      </c>
      <c r="AV618" s="32">
        <v>3</v>
      </c>
      <c r="AW618" s="32" t="s">
        <v>32</v>
      </c>
      <c r="BA618" s="32" t="s">
        <v>43</v>
      </c>
      <c r="BB618" s="32" t="s">
        <v>52</v>
      </c>
      <c r="BC618" s="32">
        <v>71</v>
      </c>
      <c r="BD618" s="32">
        <v>90</v>
      </c>
      <c r="BG618" s="32" t="s">
        <v>43</v>
      </c>
      <c r="BH618" s="32" t="s">
        <v>52</v>
      </c>
      <c r="BI618" s="32" t="s">
        <v>304</v>
      </c>
    </row>
    <row r="619" spans="1:61" x14ac:dyDescent="0.35">
      <c r="A619" s="4">
        <f t="shared" si="55"/>
        <v>619</v>
      </c>
      <c r="B619" s="4">
        <f t="shared" si="56"/>
        <v>618</v>
      </c>
      <c r="C619" s="12">
        <v>44072</v>
      </c>
      <c r="D619" t="s">
        <v>118</v>
      </c>
      <c r="E619" s="5" t="s">
        <v>54</v>
      </c>
      <c r="F619" t="s">
        <v>818</v>
      </c>
      <c r="G619" t="s">
        <v>328</v>
      </c>
      <c r="H619" s="21">
        <f>VLOOKUP(G619,lists!Z:AA,2,FALSE)</f>
        <v>6</v>
      </c>
      <c r="I619">
        <v>5</v>
      </c>
      <c r="J619" t="s">
        <v>40</v>
      </c>
      <c r="K619" t="s">
        <v>50</v>
      </c>
      <c r="N619" t="s">
        <v>861</v>
      </c>
      <c r="O619" t="s">
        <v>34</v>
      </c>
      <c r="P619"/>
      <c r="Q619">
        <v>0</v>
      </c>
      <c r="U619" s="3" t="str">
        <f t="shared" si="53"/>
        <v>2YO</v>
      </c>
      <c r="V619" s="3" t="str">
        <f t="shared" si="52"/>
        <v>A</v>
      </c>
      <c r="W619" t="b">
        <f>VLOOKUP(J619,lists!$B$2:$C$3,2,FALSE)</f>
        <v>1</v>
      </c>
      <c r="X619" t="b">
        <f>VLOOKUP(U619,lists!$B:$C,2,FALSE)</f>
        <v>1</v>
      </c>
      <c r="Y619" t="b">
        <f>IF(AND(H619&gt;=FLAT!$L$1,'Raw - F'!H619&lt;=FLAT!$L$2),TRUE,FALSE)</f>
        <v>1</v>
      </c>
      <c r="Z619" t="b">
        <f>VLOOKUP(V619,lists!$B$7:$C$8,2,FALSE)</f>
        <v>1</v>
      </c>
      <c r="AA619" t="b">
        <f>VLOOKUP(IF(K619="","Open",SUBSTITUTE(K619,"/Nov","")),lists!$B$27:$D$29,2,FALSE)</f>
        <v>1</v>
      </c>
      <c r="AB619" t="b">
        <f>VLOOKUP(I619,lists!B:C,2,FALSE)</f>
        <v>1</v>
      </c>
      <c r="AC619" t="b">
        <f>VLOOKUP(E619,lists!$B$23:$D$25,2,FALSE)</f>
        <v>1</v>
      </c>
      <c r="AD619">
        <f t="shared" si="54"/>
        <v>1</v>
      </c>
      <c r="AP619" s="32">
        <v>44009</v>
      </c>
      <c r="AQ619" s="32" t="s">
        <v>55</v>
      </c>
      <c r="AR619" s="32" t="s">
        <v>54</v>
      </c>
      <c r="AS619" s="32" t="s">
        <v>49</v>
      </c>
      <c r="AT619" s="32" t="s">
        <v>36</v>
      </c>
      <c r="AU619" s="32">
        <v>8</v>
      </c>
      <c r="AV619" s="32">
        <v>5</v>
      </c>
      <c r="AW619" s="32" t="s">
        <v>40</v>
      </c>
      <c r="AX619" s="32" t="s">
        <v>50</v>
      </c>
      <c r="BA619" s="32" t="s">
        <v>46</v>
      </c>
      <c r="BB619" s="32" t="s">
        <v>52</v>
      </c>
      <c r="BC619" s="32">
        <v>0</v>
      </c>
      <c r="BD619" s="32">
        <v>0</v>
      </c>
      <c r="BG619" s="32" t="s">
        <v>81</v>
      </c>
      <c r="BH619" s="32" t="s">
        <v>52</v>
      </c>
      <c r="BI619" s="32" t="s">
        <v>91</v>
      </c>
    </row>
    <row r="620" spans="1:61" x14ac:dyDescent="0.35">
      <c r="A620" s="4">
        <f t="shared" si="55"/>
        <v>620</v>
      </c>
      <c r="B620" s="4">
        <f t="shared" si="56"/>
        <v>619</v>
      </c>
      <c r="C620" s="12">
        <v>44072</v>
      </c>
      <c r="D620" t="s">
        <v>118</v>
      </c>
      <c r="E620" s="5" t="s">
        <v>54</v>
      </c>
      <c r="F620" t="s">
        <v>819</v>
      </c>
      <c r="G620" t="s">
        <v>330</v>
      </c>
      <c r="H620" s="21">
        <f>VLOOKUP(G620,lists!Z:AA,2,FALSE)</f>
        <v>10</v>
      </c>
      <c r="I620">
        <v>4</v>
      </c>
      <c r="J620" t="s">
        <v>32</v>
      </c>
      <c r="N620" t="s">
        <v>862</v>
      </c>
      <c r="O620" t="s">
        <v>34</v>
      </c>
      <c r="P620"/>
      <c r="Q620" t="s">
        <v>293</v>
      </c>
      <c r="U620" s="3" t="str">
        <f t="shared" si="53"/>
        <v>Other</v>
      </c>
      <c r="V620" s="3" t="str">
        <f t="shared" si="52"/>
        <v>A</v>
      </c>
      <c r="W620" t="b">
        <f>VLOOKUP(J620,lists!$B$2:$C$3,2,FALSE)</f>
        <v>1</v>
      </c>
      <c r="X620" t="b">
        <f>VLOOKUP(U620,lists!$B:$C,2,FALSE)</f>
        <v>1</v>
      </c>
      <c r="Y620" t="b">
        <f>IF(AND(H620&gt;=FLAT!$L$1,'Raw - F'!H620&lt;=FLAT!$L$2),TRUE,FALSE)</f>
        <v>1</v>
      </c>
      <c r="Z620" t="b">
        <f>VLOOKUP(V620,lists!$B$7:$C$8,2,FALSE)</f>
        <v>1</v>
      </c>
      <c r="AA620" t="b">
        <f>VLOOKUP(IF(K620="","Open",SUBSTITUTE(K620,"/Nov","")),lists!$B$27:$D$29,2,FALSE)</f>
        <v>1</v>
      </c>
      <c r="AB620" t="b">
        <f>VLOOKUP(I620,lists!B:C,2,FALSE)</f>
        <v>1</v>
      </c>
      <c r="AC620" t="b">
        <f>VLOOKUP(E620,lists!$B$23:$D$25,2,FALSE)</f>
        <v>1</v>
      </c>
      <c r="AD620">
        <f t="shared" si="54"/>
        <v>1</v>
      </c>
      <c r="AP620" s="32">
        <v>44009</v>
      </c>
      <c r="AQ620" s="32" t="s">
        <v>55</v>
      </c>
      <c r="AR620" s="32" t="s">
        <v>54</v>
      </c>
      <c r="AS620" s="32" t="s">
        <v>49</v>
      </c>
      <c r="AT620" s="32" t="s">
        <v>31</v>
      </c>
      <c r="AU620" s="32">
        <v>12</v>
      </c>
      <c r="AV620" s="32">
        <v>5</v>
      </c>
      <c r="AW620" s="32" t="s">
        <v>40</v>
      </c>
      <c r="AX620" s="32" t="s">
        <v>50</v>
      </c>
      <c r="BA620" s="32" t="s">
        <v>43</v>
      </c>
      <c r="BB620" s="32" t="s">
        <v>34</v>
      </c>
      <c r="BC620" s="32">
        <v>0</v>
      </c>
      <c r="BD620" s="32">
        <v>0</v>
      </c>
      <c r="BG620" s="32" t="s">
        <v>43</v>
      </c>
      <c r="BH620" s="32" t="s">
        <v>34</v>
      </c>
      <c r="BI620" s="32" t="s">
        <v>91</v>
      </c>
    </row>
    <row r="621" spans="1:61" x14ac:dyDescent="0.35">
      <c r="A621" s="4">
        <f t="shared" si="55"/>
        <v>621</v>
      </c>
      <c r="B621" s="4">
        <f t="shared" si="56"/>
        <v>620</v>
      </c>
      <c r="C621" s="12">
        <v>44072</v>
      </c>
      <c r="D621" t="s">
        <v>118</v>
      </c>
      <c r="E621" s="5" t="s">
        <v>54</v>
      </c>
      <c r="F621" t="s">
        <v>440</v>
      </c>
      <c r="G621" t="s">
        <v>67</v>
      </c>
      <c r="H621" s="21">
        <f>VLOOKUP(G621,lists!Z:AA,2,FALSE)</f>
        <v>12</v>
      </c>
      <c r="I621">
        <v>5</v>
      </c>
      <c r="J621" t="s">
        <v>40</v>
      </c>
      <c r="K621" t="s">
        <v>41</v>
      </c>
      <c r="N621" t="s">
        <v>862</v>
      </c>
      <c r="O621" t="s">
        <v>34</v>
      </c>
      <c r="P621"/>
      <c r="Q621">
        <v>0</v>
      </c>
      <c r="U621" s="3" t="str">
        <f t="shared" si="53"/>
        <v>Other</v>
      </c>
      <c r="V621" s="3" t="str">
        <f t="shared" si="52"/>
        <v>A</v>
      </c>
      <c r="W621" t="b">
        <f>VLOOKUP(J621,lists!$B$2:$C$3,2,FALSE)</f>
        <v>1</v>
      </c>
      <c r="X621" t="b">
        <f>VLOOKUP(U621,lists!$B:$C,2,FALSE)</f>
        <v>1</v>
      </c>
      <c r="Y621" t="b">
        <f>IF(AND(H621&gt;=FLAT!$L$1,'Raw - F'!H621&lt;=FLAT!$L$2),TRUE,FALSE)</f>
        <v>1</v>
      </c>
      <c r="Z621" t="b">
        <f>VLOOKUP(V621,lists!$B$7:$C$8,2,FALSE)</f>
        <v>1</v>
      </c>
      <c r="AA621" t="b">
        <f>VLOOKUP(IF(K621="","Open",SUBSTITUTE(K621,"/Nov","")),lists!$B$27:$D$29,2,FALSE)</f>
        <v>1</v>
      </c>
      <c r="AB621" t="b">
        <f>VLOOKUP(I621,lists!B:C,2,FALSE)</f>
        <v>1</v>
      </c>
      <c r="AC621" t="b">
        <f>VLOOKUP(E621,lists!$B$23:$D$25,2,FALSE)</f>
        <v>1</v>
      </c>
      <c r="AD621">
        <f t="shared" si="54"/>
        <v>1</v>
      </c>
      <c r="AP621" s="32">
        <v>44009</v>
      </c>
      <c r="AQ621" s="32" t="s">
        <v>221</v>
      </c>
      <c r="AR621" s="32" t="s">
        <v>29</v>
      </c>
      <c r="AS621" s="32" t="s">
        <v>30</v>
      </c>
      <c r="AT621" s="32" t="s">
        <v>36</v>
      </c>
      <c r="AU621" s="32">
        <v>8</v>
      </c>
      <c r="AV621" s="32">
        <v>3</v>
      </c>
      <c r="AW621" s="32" t="s">
        <v>32</v>
      </c>
      <c r="BA621" s="32" t="s">
        <v>33</v>
      </c>
      <c r="BB621" s="32" t="s">
        <v>34</v>
      </c>
      <c r="BC621" s="32">
        <v>69</v>
      </c>
      <c r="BD621" s="32">
        <v>88</v>
      </c>
      <c r="BG621" s="32" t="s">
        <v>81</v>
      </c>
      <c r="BH621" s="32" t="s">
        <v>34</v>
      </c>
      <c r="BI621" s="32" t="s">
        <v>305</v>
      </c>
    </row>
    <row r="622" spans="1:61" x14ac:dyDescent="0.35">
      <c r="A622" s="4">
        <f t="shared" si="55"/>
        <v>622</v>
      </c>
      <c r="B622" s="4">
        <f t="shared" si="56"/>
        <v>621</v>
      </c>
      <c r="C622" s="12">
        <v>44072</v>
      </c>
      <c r="D622" t="s">
        <v>195</v>
      </c>
      <c r="E622" s="5" t="s">
        <v>29</v>
      </c>
      <c r="F622" t="s">
        <v>820</v>
      </c>
      <c r="G622" t="s">
        <v>329</v>
      </c>
      <c r="H622" s="21">
        <f>VLOOKUP(G622,lists!Z:AA,2,FALSE)</f>
        <v>8</v>
      </c>
      <c r="I622">
        <v>3</v>
      </c>
      <c r="J622" t="s">
        <v>32</v>
      </c>
      <c r="N622" t="s">
        <v>862</v>
      </c>
      <c r="O622" t="s">
        <v>34</v>
      </c>
      <c r="P622"/>
      <c r="Q622" t="s">
        <v>292</v>
      </c>
      <c r="U622" s="3" t="str">
        <f t="shared" si="53"/>
        <v>Other</v>
      </c>
      <c r="V622" s="3" t="str">
        <f t="shared" si="52"/>
        <v>A</v>
      </c>
      <c r="W622" t="b">
        <f>VLOOKUP(J622,lists!$B$2:$C$3,2,FALSE)</f>
        <v>1</v>
      </c>
      <c r="X622" t="b">
        <f>VLOOKUP(U622,lists!$B:$C,2,FALSE)</f>
        <v>1</v>
      </c>
      <c r="Y622" t="b">
        <f>IF(AND(H622&gt;=FLAT!$L$1,'Raw - F'!H622&lt;=FLAT!$L$2),TRUE,FALSE)</f>
        <v>1</v>
      </c>
      <c r="Z622" t="b">
        <f>VLOOKUP(V622,lists!$B$7:$C$8,2,FALSE)</f>
        <v>1</v>
      </c>
      <c r="AA622" t="b">
        <f>VLOOKUP(IF(K622="","Open",SUBSTITUTE(K622,"/Nov","")),lists!$B$27:$D$29,2,FALSE)</f>
        <v>1</v>
      </c>
      <c r="AB622" t="b">
        <f>VLOOKUP(I622,lists!B:C,2,FALSE)</f>
        <v>1</v>
      </c>
      <c r="AC622" t="b">
        <f>VLOOKUP(E622,lists!$B$23:$D$25,2,FALSE)</f>
        <v>1</v>
      </c>
      <c r="AD622">
        <f t="shared" si="54"/>
        <v>1</v>
      </c>
      <c r="AP622" s="32">
        <v>44009</v>
      </c>
      <c r="AQ622" s="32" t="s">
        <v>221</v>
      </c>
      <c r="AR622" s="32" t="s">
        <v>29</v>
      </c>
      <c r="AS622" s="32" t="s">
        <v>49</v>
      </c>
      <c r="AT622" s="32" t="s">
        <v>37</v>
      </c>
      <c r="AU622" s="32">
        <v>6</v>
      </c>
      <c r="AV622" s="32">
        <v>5</v>
      </c>
      <c r="AW622" s="32" t="s">
        <v>40</v>
      </c>
      <c r="AX622" s="32" t="s">
        <v>50</v>
      </c>
      <c r="BA622" s="32" t="s">
        <v>46</v>
      </c>
      <c r="BB622" s="32" t="s">
        <v>34</v>
      </c>
      <c r="BC622" s="32">
        <v>0</v>
      </c>
      <c r="BD622" s="32">
        <v>0</v>
      </c>
      <c r="BG622" s="32" t="s">
        <v>81</v>
      </c>
      <c r="BH622" s="32" t="s">
        <v>34</v>
      </c>
      <c r="BI622" s="32" t="s">
        <v>91</v>
      </c>
    </row>
    <row r="623" spans="1:61" x14ac:dyDescent="0.35">
      <c r="A623" s="4">
        <f t="shared" si="55"/>
        <v>623</v>
      </c>
      <c r="B623" s="4">
        <f t="shared" si="56"/>
        <v>622</v>
      </c>
      <c r="C623" s="12">
        <v>44072</v>
      </c>
      <c r="D623" t="s">
        <v>195</v>
      </c>
      <c r="E623" s="5" t="s">
        <v>29</v>
      </c>
      <c r="F623" t="s">
        <v>821</v>
      </c>
      <c r="G623" t="s">
        <v>330</v>
      </c>
      <c r="H623" s="21">
        <f>VLOOKUP(G623,lists!Z:AA,2,FALSE)</f>
        <v>10</v>
      </c>
      <c r="I623">
        <v>5</v>
      </c>
      <c r="J623" t="s">
        <v>32</v>
      </c>
      <c r="N623" t="s">
        <v>862</v>
      </c>
      <c r="O623" t="s">
        <v>34</v>
      </c>
      <c r="P623"/>
      <c r="Q623" t="s">
        <v>296</v>
      </c>
      <c r="U623" s="3" t="str">
        <f t="shared" si="53"/>
        <v>Other</v>
      </c>
      <c r="V623" s="3" t="str">
        <f t="shared" si="52"/>
        <v>A</v>
      </c>
      <c r="W623" t="b">
        <f>VLOOKUP(J623,lists!$B$2:$C$3,2,FALSE)</f>
        <v>1</v>
      </c>
      <c r="X623" t="b">
        <f>VLOOKUP(U623,lists!$B:$C,2,FALSE)</f>
        <v>1</v>
      </c>
      <c r="Y623" t="b">
        <f>IF(AND(H623&gt;=FLAT!$L$1,'Raw - F'!H623&lt;=FLAT!$L$2),TRUE,FALSE)</f>
        <v>1</v>
      </c>
      <c r="Z623" t="b">
        <f>VLOOKUP(V623,lists!$B$7:$C$8,2,FALSE)</f>
        <v>1</v>
      </c>
      <c r="AA623" t="b">
        <f>VLOOKUP(IF(K623="","Open",SUBSTITUTE(K623,"/Nov","")),lists!$B$27:$D$29,2,FALSE)</f>
        <v>1</v>
      </c>
      <c r="AB623" t="b">
        <f>VLOOKUP(I623,lists!B:C,2,FALSE)</f>
        <v>1</v>
      </c>
      <c r="AC623" t="b">
        <f>VLOOKUP(E623,lists!$B$23:$D$25,2,FALSE)</f>
        <v>1</v>
      </c>
      <c r="AD623">
        <f t="shared" si="54"/>
        <v>1</v>
      </c>
      <c r="AP623" s="32">
        <v>44009</v>
      </c>
      <c r="AQ623" s="32" t="s">
        <v>221</v>
      </c>
      <c r="AR623" s="32" t="s">
        <v>29</v>
      </c>
      <c r="AS623" s="32" t="s">
        <v>49</v>
      </c>
      <c r="AT623" s="32" t="s">
        <v>37</v>
      </c>
      <c r="AU623" s="32">
        <v>6</v>
      </c>
      <c r="AV623" s="32">
        <v>5</v>
      </c>
      <c r="AW623" s="32" t="s">
        <v>40</v>
      </c>
      <c r="AX623" s="32" t="s">
        <v>50</v>
      </c>
      <c r="AY623" s="32" t="s">
        <v>56</v>
      </c>
      <c r="BA623" s="32" t="s">
        <v>42</v>
      </c>
      <c r="BB623" s="32" t="s">
        <v>34</v>
      </c>
      <c r="BC623" s="32">
        <v>0</v>
      </c>
      <c r="BD623" s="32">
        <v>0</v>
      </c>
      <c r="BG623" s="32" t="s">
        <v>42</v>
      </c>
      <c r="BH623" s="32" t="s">
        <v>34</v>
      </c>
      <c r="BI623" s="32" t="s">
        <v>91</v>
      </c>
    </row>
    <row r="624" spans="1:61" x14ac:dyDescent="0.35">
      <c r="A624" s="4">
        <f t="shared" si="55"/>
        <v>624</v>
      </c>
      <c r="B624" s="4">
        <f t="shared" si="56"/>
        <v>623</v>
      </c>
      <c r="C624" s="12">
        <v>44072</v>
      </c>
      <c r="D624" t="s">
        <v>195</v>
      </c>
      <c r="E624" s="5" t="s">
        <v>29</v>
      </c>
      <c r="F624" t="s">
        <v>822</v>
      </c>
      <c r="G624" t="s">
        <v>86</v>
      </c>
      <c r="H624" s="21">
        <f>VLOOKUP(G624,lists!Z:AA,2,FALSE)</f>
        <v>16</v>
      </c>
      <c r="I624">
        <v>4</v>
      </c>
      <c r="J624" t="s">
        <v>32</v>
      </c>
      <c r="N624" t="s">
        <v>862</v>
      </c>
      <c r="O624" t="s">
        <v>34</v>
      </c>
      <c r="P624"/>
      <c r="Q624" t="s">
        <v>293</v>
      </c>
      <c r="U624" s="3" t="str">
        <f t="shared" si="53"/>
        <v>Other</v>
      </c>
      <c r="V624" s="3" t="str">
        <f t="shared" si="52"/>
        <v>A</v>
      </c>
      <c r="W624" t="b">
        <f>VLOOKUP(J624,lists!$B$2:$C$3,2,FALSE)</f>
        <v>1</v>
      </c>
      <c r="X624" t="b">
        <f>VLOOKUP(U624,lists!$B:$C,2,FALSE)</f>
        <v>1</v>
      </c>
      <c r="Y624" t="b">
        <f>IF(AND(H624&gt;=FLAT!$L$1,'Raw - F'!H624&lt;=FLAT!$L$2),TRUE,FALSE)</f>
        <v>1</v>
      </c>
      <c r="Z624" t="b">
        <f>VLOOKUP(V624,lists!$B$7:$C$8,2,FALSE)</f>
        <v>1</v>
      </c>
      <c r="AA624" t="b">
        <f>VLOOKUP(IF(K624="","Open",SUBSTITUTE(K624,"/Nov","")),lists!$B$27:$D$29,2,FALSE)</f>
        <v>1</v>
      </c>
      <c r="AB624" t="b">
        <f>VLOOKUP(I624,lists!B:C,2,FALSE)</f>
        <v>1</v>
      </c>
      <c r="AC624" t="b">
        <f>VLOOKUP(E624,lists!$B$23:$D$25,2,FALSE)</f>
        <v>1</v>
      </c>
      <c r="AD624">
        <f t="shared" si="54"/>
        <v>1</v>
      </c>
      <c r="AP624" s="32">
        <v>44009</v>
      </c>
      <c r="AQ624" s="32" t="s">
        <v>221</v>
      </c>
      <c r="AR624" s="32" t="s">
        <v>29</v>
      </c>
      <c r="AS624" s="32" t="s">
        <v>223</v>
      </c>
      <c r="AT624" s="32" t="s">
        <v>51</v>
      </c>
      <c r="AU624" s="32">
        <v>7</v>
      </c>
      <c r="AV624" s="32">
        <v>5</v>
      </c>
      <c r="AW624" s="32" t="s">
        <v>40</v>
      </c>
      <c r="AX624" s="32" t="s">
        <v>41</v>
      </c>
      <c r="AY624" s="32" t="s">
        <v>60</v>
      </c>
      <c r="BA624" s="32" t="s">
        <v>42</v>
      </c>
      <c r="BB624" s="32" t="s">
        <v>52</v>
      </c>
      <c r="BC624" s="32">
        <v>0</v>
      </c>
      <c r="BD624" s="32">
        <v>0</v>
      </c>
      <c r="BG624" s="32" t="s">
        <v>42</v>
      </c>
      <c r="BH624" s="32" t="s">
        <v>52</v>
      </c>
      <c r="BI624" s="32" t="s">
        <v>91</v>
      </c>
    </row>
    <row r="625" spans="1:61" x14ac:dyDescent="0.35">
      <c r="A625" s="4">
        <f t="shared" si="55"/>
        <v>625</v>
      </c>
      <c r="B625" s="4">
        <f t="shared" si="56"/>
        <v>624</v>
      </c>
      <c r="C625" s="12">
        <v>44072</v>
      </c>
      <c r="D625" t="s">
        <v>195</v>
      </c>
      <c r="E625" s="5" t="s">
        <v>29</v>
      </c>
      <c r="F625" t="s">
        <v>823</v>
      </c>
      <c r="G625" t="s">
        <v>328</v>
      </c>
      <c r="H625" s="21">
        <f>VLOOKUP(G625,lists!Z:AA,2,FALSE)</f>
        <v>6</v>
      </c>
      <c r="I625">
        <v>6</v>
      </c>
      <c r="J625" t="s">
        <v>32</v>
      </c>
      <c r="N625" t="s">
        <v>862</v>
      </c>
      <c r="O625" t="s">
        <v>34</v>
      </c>
      <c r="P625"/>
      <c r="Q625" t="s">
        <v>321</v>
      </c>
      <c r="U625" s="3" t="str">
        <f t="shared" si="53"/>
        <v>Other</v>
      </c>
      <c r="V625" s="3" t="str">
        <f t="shared" si="52"/>
        <v>A</v>
      </c>
      <c r="W625" t="b">
        <f>VLOOKUP(J625,lists!$B$2:$C$3,2,FALSE)</f>
        <v>1</v>
      </c>
      <c r="X625" t="b">
        <f>VLOOKUP(U625,lists!$B:$C,2,FALSE)</f>
        <v>1</v>
      </c>
      <c r="Y625" t="b">
        <f>IF(AND(H625&gt;=FLAT!$L$1,'Raw - F'!H625&lt;=FLAT!$L$2),TRUE,FALSE)</f>
        <v>1</v>
      </c>
      <c r="Z625" t="b">
        <f>VLOOKUP(V625,lists!$B$7:$C$8,2,FALSE)</f>
        <v>1</v>
      </c>
      <c r="AA625" t="b">
        <f>VLOOKUP(IF(K625="","Open",SUBSTITUTE(K625,"/Nov","")),lists!$B$27:$D$29,2,FALSE)</f>
        <v>1</v>
      </c>
      <c r="AB625" t="b">
        <f>VLOOKUP(I625,lists!B:C,2,FALSE)</f>
        <v>1</v>
      </c>
      <c r="AC625" t="b">
        <f>VLOOKUP(E625,lists!$B$23:$D$25,2,FALSE)</f>
        <v>1</v>
      </c>
      <c r="AD625">
        <f t="shared" si="54"/>
        <v>1</v>
      </c>
      <c r="AP625" s="32">
        <v>44009</v>
      </c>
      <c r="AQ625" s="32" t="s">
        <v>221</v>
      </c>
      <c r="AR625" s="32" t="s">
        <v>29</v>
      </c>
      <c r="AS625" s="32" t="s">
        <v>30</v>
      </c>
      <c r="AT625" s="32" t="s">
        <v>45</v>
      </c>
      <c r="AU625" s="32">
        <v>10</v>
      </c>
      <c r="AV625" s="32">
        <v>5</v>
      </c>
      <c r="AW625" s="32" t="s">
        <v>32</v>
      </c>
      <c r="BA625" s="32" t="s">
        <v>43</v>
      </c>
      <c r="BB625" s="32" t="s">
        <v>34</v>
      </c>
      <c r="BC625" s="32">
        <v>56</v>
      </c>
      <c r="BD625" s="32">
        <v>75</v>
      </c>
      <c r="BG625" s="32" t="s">
        <v>43</v>
      </c>
      <c r="BH625" s="32" t="s">
        <v>34</v>
      </c>
      <c r="BI625" s="32" t="s">
        <v>296</v>
      </c>
    </row>
    <row r="626" spans="1:61" x14ac:dyDescent="0.35">
      <c r="A626" s="4">
        <f t="shared" si="55"/>
        <v>626</v>
      </c>
      <c r="B626" s="4">
        <f t="shared" si="56"/>
        <v>625</v>
      </c>
      <c r="C626" s="12">
        <v>44072</v>
      </c>
      <c r="D626" t="s">
        <v>195</v>
      </c>
      <c r="E626" s="5" t="s">
        <v>29</v>
      </c>
      <c r="F626" t="s">
        <v>824</v>
      </c>
      <c r="G626" t="s">
        <v>333</v>
      </c>
      <c r="H626" s="21">
        <f>VLOOKUP(G626,lists!Z:AA,2,FALSE)</f>
        <v>7</v>
      </c>
      <c r="I626">
        <v>5</v>
      </c>
      <c r="J626" t="s">
        <v>40</v>
      </c>
      <c r="K626" t="s">
        <v>50</v>
      </c>
      <c r="L626" t="s">
        <v>56</v>
      </c>
      <c r="N626" t="s">
        <v>861</v>
      </c>
      <c r="O626" t="s">
        <v>52</v>
      </c>
      <c r="P626" s="36">
        <v>28000</v>
      </c>
      <c r="Q626">
        <v>0</v>
      </c>
      <c r="U626" s="3" t="str">
        <f t="shared" si="53"/>
        <v>2YO</v>
      </c>
      <c r="V626" s="3" t="str">
        <f t="shared" si="52"/>
        <v>F</v>
      </c>
      <c r="W626" t="b">
        <f>VLOOKUP(J626,lists!$B$2:$C$3,2,FALSE)</f>
        <v>1</v>
      </c>
      <c r="X626" t="b">
        <f>VLOOKUP(U626,lists!$B:$C,2,FALSE)</f>
        <v>1</v>
      </c>
      <c r="Y626" t="b">
        <f>IF(AND(H626&gt;=FLAT!$L$1,'Raw - F'!H626&lt;=FLAT!$L$2),TRUE,FALSE)</f>
        <v>1</v>
      </c>
      <c r="Z626" t="b">
        <f>VLOOKUP(V626,lists!$B$7:$C$8,2,FALSE)</f>
        <v>1</v>
      </c>
      <c r="AA626" t="b">
        <f>VLOOKUP(IF(K626="","Open",SUBSTITUTE(K626,"/Nov","")),lists!$B$27:$D$29,2,FALSE)</f>
        <v>1</v>
      </c>
      <c r="AB626" t="b">
        <f>VLOOKUP(I626,lists!B:C,2,FALSE)</f>
        <v>1</v>
      </c>
      <c r="AC626" t="b">
        <f>VLOOKUP(E626,lists!$B$23:$D$25,2,FALSE)</f>
        <v>1</v>
      </c>
      <c r="AD626">
        <f t="shared" si="54"/>
        <v>1</v>
      </c>
      <c r="AP626" s="32">
        <v>44009</v>
      </c>
      <c r="AQ626" s="32" t="s">
        <v>221</v>
      </c>
      <c r="AR626" s="32" t="s">
        <v>29</v>
      </c>
      <c r="AS626" s="32" t="s">
        <v>30</v>
      </c>
      <c r="AT626" s="32" t="s">
        <v>39</v>
      </c>
      <c r="AU626" s="32">
        <v>5</v>
      </c>
      <c r="AV626" s="32">
        <v>6</v>
      </c>
      <c r="AW626" s="32" t="s">
        <v>32</v>
      </c>
      <c r="BA626" s="32" t="s">
        <v>43</v>
      </c>
      <c r="BB626" s="32" t="s">
        <v>34</v>
      </c>
      <c r="BC626" s="32">
        <v>46</v>
      </c>
      <c r="BD626" s="32">
        <v>65</v>
      </c>
      <c r="BG626" s="32" t="s">
        <v>43</v>
      </c>
      <c r="BH626" s="32" t="s">
        <v>34</v>
      </c>
      <c r="BI626" s="32" t="s">
        <v>297</v>
      </c>
    </row>
    <row r="627" spans="1:61" x14ac:dyDescent="0.35">
      <c r="A627" s="4">
        <f t="shared" si="55"/>
        <v>627</v>
      </c>
      <c r="B627" s="4">
        <f t="shared" si="56"/>
        <v>626</v>
      </c>
      <c r="C627" s="12">
        <v>44072</v>
      </c>
      <c r="D627" t="s">
        <v>195</v>
      </c>
      <c r="E627" s="5" t="s">
        <v>29</v>
      </c>
      <c r="F627" t="s">
        <v>825</v>
      </c>
      <c r="G627" t="s">
        <v>328</v>
      </c>
      <c r="H627" s="21">
        <f>VLOOKUP(G627,lists!Z:AA,2,FALSE)</f>
        <v>6</v>
      </c>
      <c r="I627">
        <v>5</v>
      </c>
      <c r="J627" t="s">
        <v>40</v>
      </c>
      <c r="K627" t="s">
        <v>50</v>
      </c>
      <c r="N627" t="s">
        <v>861</v>
      </c>
      <c r="O627" t="s">
        <v>34</v>
      </c>
      <c r="P627"/>
      <c r="Q627">
        <v>0</v>
      </c>
      <c r="U627" s="3" t="str">
        <f t="shared" si="53"/>
        <v>2YO</v>
      </c>
      <c r="V627" s="3" t="str">
        <f t="shared" si="52"/>
        <v>A</v>
      </c>
      <c r="W627" t="b">
        <f>VLOOKUP(J627,lists!$B$2:$C$3,2,FALSE)</f>
        <v>1</v>
      </c>
      <c r="X627" t="b">
        <f>VLOOKUP(U627,lists!$B:$C,2,FALSE)</f>
        <v>1</v>
      </c>
      <c r="Y627" t="b">
        <f>IF(AND(H627&gt;=FLAT!$L$1,'Raw - F'!H627&lt;=FLAT!$L$2),TRUE,FALSE)</f>
        <v>1</v>
      </c>
      <c r="Z627" t="b">
        <f>VLOOKUP(V627,lists!$B$7:$C$8,2,FALSE)</f>
        <v>1</v>
      </c>
      <c r="AA627" t="b">
        <f>VLOOKUP(IF(K627="","Open",SUBSTITUTE(K627,"/Nov","")),lists!$B$27:$D$29,2,FALSE)</f>
        <v>1</v>
      </c>
      <c r="AB627" t="b">
        <f>VLOOKUP(I627,lists!B:C,2,FALSE)</f>
        <v>1</v>
      </c>
      <c r="AC627" t="b">
        <f>VLOOKUP(E627,lists!$B$23:$D$25,2,FALSE)</f>
        <v>1</v>
      </c>
      <c r="AD627">
        <f t="shared" si="54"/>
        <v>1</v>
      </c>
      <c r="AP627" s="32">
        <v>44009</v>
      </c>
      <c r="AQ627" s="32" t="s">
        <v>221</v>
      </c>
      <c r="AR627" s="32" t="s">
        <v>29</v>
      </c>
      <c r="AS627" s="32" t="s">
        <v>30</v>
      </c>
      <c r="AT627" s="32" t="s">
        <v>39</v>
      </c>
      <c r="AU627" s="32">
        <v>5</v>
      </c>
      <c r="AV627" s="32">
        <v>6</v>
      </c>
      <c r="AW627" s="32" t="s">
        <v>32</v>
      </c>
      <c r="BA627" s="32" t="s">
        <v>33</v>
      </c>
      <c r="BB627" s="32" t="s">
        <v>34</v>
      </c>
      <c r="BC627" s="32">
        <v>46</v>
      </c>
      <c r="BD627" s="32">
        <v>64</v>
      </c>
      <c r="BG627" s="32" t="s">
        <v>81</v>
      </c>
      <c r="BH627" s="32" t="s">
        <v>34</v>
      </c>
      <c r="BI627" s="32" t="s">
        <v>324</v>
      </c>
    </row>
    <row r="628" spans="1:61" x14ac:dyDescent="0.35">
      <c r="A628" s="4">
        <f t="shared" si="55"/>
        <v>628</v>
      </c>
      <c r="B628" s="4">
        <f t="shared" si="56"/>
        <v>627</v>
      </c>
      <c r="C628" s="12">
        <v>44072</v>
      </c>
      <c r="D628" t="s">
        <v>195</v>
      </c>
      <c r="E628" s="5" t="s">
        <v>29</v>
      </c>
      <c r="F628" t="s">
        <v>345</v>
      </c>
      <c r="G628" t="s">
        <v>328</v>
      </c>
      <c r="H628" s="21">
        <f>VLOOKUP(G628,lists!Z:AA,2,FALSE)</f>
        <v>6</v>
      </c>
      <c r="I628">
        <v>5</v>
      </c>
      <c r="J628" t="s">
        <v>32</v>
      </c>
      <c r="N628" t="s">
        <v>862</v>
      </c>
      <c r="O628" t="s">
        <v>34</v>
      </c>
      <c r="P628"/>
      <c r="Q628" t="s">
        <v>296</v>
      </c>
      <c r="U628" s="3" t="str">
        <f t="shared" si="53"/>
        <v>Other</v>
      </c>
      <c r="V628" s="3" t="str">
        <f t="shared" si="52"/>
        <v>A</v>
      </c>
      <c r="W628" t="b">
        <f>VLOOKUP(J628,lists!$B$2:$C$3,2,FALSE)</f>
        <v>1</v>
      </c>
      <c r="X628" t="b">
        <f>VLOOKUP(U628,lists!$B:$C,2,FALSE)</f>
        <v>1</v>
      </c>
      <c r="Y628" t="b">
        <f>IF(AND(H628&gt;=FLAT!$L$1,'Raw - F'!H628&lt;=FLAT!$L$2),TRUE,FALSE)</f>
        <v>1</v>
      </c>
      <c r="Z628" t="b">
        <f>VLOOKUP(V628,lists!$B$7:$C$8,2,FALSE)</f>
        <v>1</v>
      </c>
      <c r="AA628" t="b">
        <f>VLOOKUP(IF(K628="","Open",SUBSTITUTE(K628,"/Nov","")),lists!$B$27:$D$29,2,FALSE)</f>
        <v>1</v>
      </c>
      <c r="AB628" t="b">
        <f>VLOOKUP(I628,lists!B:C,2,FALSE)</f>
        <v>1</v>
      </c>
      <c r="AC628" t="b">
        <f>VLOOKUP(E628,lists!$B$23:$D$25,2,FALSE)</f>
        <v>1</v>
      </c>
      <c r="AD628">
        <f t="shared" si="54"/>
        <v>1</v>
      </c>
      <c r="AP628" s="32">
        <v>44009</v>
      </c>
      <c r="AQ628" s="32" t="s">
        <v>221</v>
      </c>
      <c r="AR628" s="32" t="s">
        <v>29</v>
      </c>
      <c r="AS628" s="32" t="s">
        <v>30</v>
      </c>
      <c r="AT628" s="32" t="s">
        <v>36</v>
      </c>
      <c r="AU628" s="32">
        <v>8</v>
      </c>
      <c r="AV628" s="32">
        <v>6</v>
      </c>
      <c r="AW628" s="32" t="s">
        <v>32</v>
      </c>
      <c r="BA628" s="32" t="s">
        <v>33</v>
      </c>
      <c r="BB628" s="32" t="s">
        <v>34</v>
      </c>
      <c r="BC628" s="32">
        <v>46</v>
      </c>
      <c r="BD628" s="32">
        <v>62</v>
      </c>
      <c r="BG628" s="32" t="s">
        <v>81</v>
      </c>
      <c r="BH628" s="32" t="s">
        <v>34</v>
      </c>
      <c r="BI628" s="32" t="s">
        <v>307</v>
      </c>
    </row>
    <row r="629" spans="1:61" x14ac:dyDescent="0.35">
      <c r="A629" s="4">
        <f t="shared" si="55"/>
        <v>629</v>
      </c>
      <c r="B629" s="4">
        <f t="shared" si="56"/>
        <v>628</v>
      </c>
      <c r="C629" s="12">
        <v>44072</v>
      </c>
      <c r="D629" t="s">
        <v>195</v>
      </c>
      <c r="E629" s="5" t="s">
        <v>29</v>
      </c>
      <c r="F629" t="s">
        <v>440</v>
      </c>
      <c r="G629" t="s">
        <v>329</v>
      </c>
      <c r="H629" s="21">
        <f>VLOOKUP(G629,lists!Z:AA,2,FALSE)</f>
        <v>8</v>
      </c>
      <c r="I629">
        <v>5</v>
      </c>
      <c r="J629" t="s">
        <v>40</v>
      </c>
      <c r="K629" t="s">
        <v>50</v>
      </c>
      <c r="N629" t="s">
        <v>862</v>
      </c>
      <c r="O629" t="s">
        <v>34</v>
      </c>
      <c r="P629"/>
      <c r="Q629">
        <v>0</v>
      </c>
      <c r="U629" s="3" t="str">
        <f t="shared" si="53"/>
        <v>Other</v>
      </c>
      <c r="V629" s="3" t="str">
        <f t="shared" si="52"/>
        <v>A</v>
      </c>
      <c r="W629" t="b">
        <f>VLOOKUP(J629,lists!$B$2:$C$3,2,FALSE)</f>
        <v>1</v>
      </c>
      <c r="X629" t="b">
        <f>VLOOKUP(U629,lists!$B:$C,2,FALSE)</f>
        <v>1</v>
      </c>
      <c r="Y629" t="b">
        <f>IF(AND(H629&gt;=FLAT!$L$1,'Raw - F'!H629&lt;=FLAT!$L$2),TRUE,FALSE)</f>
        <v>1</v>
      </c>
      <c r="Z629" t="b">
        <f>VLOOKUP(V629,lists!$B$7:$C$8,2,FALSE)</f>
        <v>1</v>
      </c>
      <c r="AA629" t="b">
        <f>VLOOKUP(IF(K629="","Open",SUBSTITUTE(K629,"/Nov","")),lists!$B$27:$D$29,2,FALSE)</f>
        <v>1</v>
      </c>
      <c r="AB629" t="b">
        <f>VLOOKUP(I629,lists!B:C,2,FALSE)</f>
        <v>1</v>
      </c>
      <c r="AC629" t="b">
        <f>VLOOKUP(E629,lists!$B$23:$D$25,2,FALSE)</f>
        <v>1</v>
      </c>
      <c r="AD629">
        <f t="shared" si="54"/>
        <v>1</v>
      </c>
      <c r="AP629" s="32">
        <v>44010</v>
      </c>
      <c r="AQ629" s="32" t="s">
        <v>290</v>
      </c>
      <c r="AR629" s="32" t="s">
        <v>29</v>
      </c>
      <c r="AS629" s="32" t="s">
        <v>30</v>
      </c>
      <c r="AT629" s="32" t="s">
        <v>45</v>
      </c>
      <c r="AU629" s="32">
        <v>10</v>
      </c>
      <c r="AV629" s="32">
        <v>4</v>
      </c>
      <c r="AW629" s="32" t="s">
        <v>32</v>
      </c>
      <c r="BA629" s="32" t="s">
        <v>33</v>
      </c>
      <c r="BB629" s="32" t="s">
        <v>34</v>
      </c>
      <c r="BC629" s="32">
        <v>65</v>
      </c>
      <c r="BD629" s="32">
        <v>84</v>
      </c>
      <c r="BG629" s="32" t="s">
        <v>81</v>
      </c>
      <c r="BH629" s="32" t="s">
        <v>34</v>
      </c>
      <c r="BI629" s="32" t="s">
        <v>325</v>
      </c>
    </row>
    <row r="630" spans="1:61" x14ac:dyDescent="0.35">
      <c r="A630" s="4">
        <f t="shared" si="55"/>
        <v>630</v>
      </c>
      <c r="B630" s="4">
        <f t="shared" si="56"/>
        <v>629</v>
      </c>
      <c r="C630" s="12">
        <v>44072</v>
      </c>
      <c r="D630" t="s">
        <v>200</v>
      </c>
      <c r="E630" s="5" t="s">
        <v>48</v>
      </c>
      <c r="F630" t="s">
        <v>826</v>
      </c>
      <c r="G630" t="s">
        <v>328</v>
      </c>
      <c r="H630" s="21">
        <f>VLOOKUP(G630,lists!Z:AA,2,FALSE)</f>
        <v>6</v>
      </c>
      <c r="I630">
        <v>5</v>
      </c>
      <c r="J630" t="s">
        <v>40</v>
      </c>
      <c r="K630" t="s">
        <v>50</v>
      </c>
      <c r="N630" t="s">
        <v>861</v>
      </c>
      <c r="O630" t="s">
        <v>34</v>
      </c>
      <c r="P630"/>
      <c r="Q630">
        <v>0</v>
      </c>
      <c r="U630" s="3" t="str">
        <f t="shared" si="53"/>
        <v>2YO</v>
      </c>
      <c r="V630" s="3" t="str">
        <f t="shared" si="52"/>
        <v>A</v>
      </c>
      <c r="W630" t="b">
        <f>VLOOKUP(J630,lists!$B$2:$C$3,2,FALSE)</f>
        <v>1</v>
      </c>
      <c r="X630" t="b">
        <f>VLOOKUP(U630,lists!$B:$C,2,FALSE)</f>
        <v>1</v>
      </c>
      <c r="Y630" t="b">
        <f>IF(AND(H630&gt;=FLAT!$L$1,'Raw - F'!H630&lt;=FLAT!$L$2),TRUE,FALSE)</f>
        <v>1</v>
      </c>
      <c r="Z630" t="b">
        <f>VLOOKUP(V630,lists!$B$7:$C$8,2,FALSE)</f>
        <v>1</v>
      </c>
      <c r="AA630" t="b">
        <f>VLOOKUP(IF(K630="","Open",SUBSTITUTE(K630,"/Nov","")),lists!$B$27:$D$29,2,FALSE)</f>
        <v>1</v>
      </c>
      <c r="AB630" t="b">
        <f>VLOOKUP(I630,lists!B:C,2,FALSE)</f>
        <v>1</v>
      </c>
      <c r="AC630" t="b">
        <f>VLOOKUP(E630,lists!$B$23:$D$25,2,FALSE)</f>
        <v>1</v>
      </c>
      <c r="AD630">
        <f t="shared" si="54"/>
        <v>1</v>
      </c>
      <c r="AP630" s="32">
        <v>44010</v>
      </c>
      <c r="AQ630" s="32" t="s">
        <v>290</v>
      </c>
      <c r="AR630" s="32" t="s">
        <v>29</v>
      </c>
      <c r="AS630" s="32" t="s">
        <v>30</v>
      </c>
      <c r="AT630" s="32" t="s">
        <v>39</v>
      </c>
      <c r="AU630" s="32">
        <v>5</v>
      </c>
      <c r="AV630" s="32">
        <v>5</v>
      </c>
      <c r="AW630" s="32" t="s">
        <v>32</v>
      </c>
      <c r="BA630" s="32" t="s">
        <v>33</v>
      </c>
      <c r="BB630" s="32" t="s">
        <v>34</v>
      </c>
      <c r="BC630" s="32">
        <v>53</v>
      </c>
      <c r="BD630" s="32">
        <v>72</v>
      </c>
      <c r="BG630" s="32" t="s">
        <v>81</v>
      </c>
      <c r="BH630" s="32" t="s">
        <v>34</v>
      </c>
      <c r="BI630" s="32" t="s">
        <v>298</v>
      </c>
    </row>
    <row r="631" spans="1:61" x14ac:dyDescent="0.35">
      <c r="A631" s="4">
        <f t="shared" si="55"/>
        <v>631</v>
      </c>
      <c r="B631" s="4">
        <f t="shared" si="56"/>
        <v>630</v>
      </c>
      <c r="C631" s="12">
        <v>44072</v>
      </c>
      <c r="D631" t="s">
        <v>200</v>
      </c>
      <c r="E631" s="5" t="s">
        <v>48</v>
      </c>
      <c r="F631" t="s">
        <v>348</v>
      </c>
      <c r="G631" t="s">
        <v>330</v>
      </c>
      <c r="H631" s="21">
        <f>VLOOKUP(G631,lists!Z:AA,2,FALSE)</f>
        <v>10</v>
      </c>
      <c r="I631">
        <v>6</v>
      </c>
      <c r="J631" t="s">
        <v>32</v>
      </c>
      <c r="N631" t="s">
        <v>863</v>
      </c>
      <c r="O631" t="s">
        <v>34</v>
      </c>
      <c r="P631"/>
      <c r="Q631" t="s">
        <v>297</v>
      </c>
      <c r="U631" s="3" t="str">
        <f t="shared" si="53"/>
        <v>3YO</v>
      </c>
      <c r="V631" s="3" t="str">
        <f t="shared" si="52"/>
        <v>A</v>
      </c>
      <c r="W631" t="b">
        <f>VLOOKUP(J631,lists!$B$2:$C$3,2,FALSE)</f>
        <v>1</v>
      </c>
      <c r="X631" t="b">
        <f>VLOOKUP(U631,lists!$B:$C,2,FALSE)</f>
        <v>1</v>
      </c>
      <c r="Y631" t="b">
        <f>IF(AND(H631&gt;=FLAT!$L$1,'Raw - F'!H631&lt;=FLAT!$L$2),TRUE,FALSE)</f>
        <v>1</v>
      </c>
      <c r="Z631" t="b">
        <f>VLOOKUP(V631,lists!$B$7:$C$8,2,FALSE)</f>
        <v>1</v>
      </c>
      <c r="AA631" t="b">
        <f>VLOOKUP(IF(K631="","Open",SUBSTITUTE(K631,"/Nov","")),lists!$B$27:$D$29,2,FALSE)</f>
        <v>1</v>
      </c>
      <c r="AB631" t="b">
        <f>VLOOKUP(I631,lists!B:C,2,FALSE)</f>
        <v>1</v>
      </c>
      <c r="AC631" t="b">
        <f>VLOOKUP(E631,lists!$B$23:$D$25,2,FALSE)</f>
        <v>1</v>
      </c>
      <c r="AD631">
        <f t="shared" si="54"/>
        <v>1</v>
      </c>
      <c r="AP631" s="32">
        <v>44010</v>
      </c>
      <c r="AQ631" s="32" t="s">
        <v>290</v>
      </c>
      <c r="AR631" s="32" t="s">
        <v>29</v>
      </c>
      <c r="AS631" s="32" t="s">
        <v>30</v>
      </c>
      <c r="AT631" s="32" t="s">
        <v>39</v>
      </c>
      <c r="AU631" s="32">
        <v>5</v>
      </c>
      <c r="AV631" s="32">
        <v>5</v>
      </c>
      <c r="AW631" s="32" t="s">
        <v>32</v>
      </c>
      <c r="BA631" s="32" t="s">
        <v>43</v>
      </c>
      <c r="BB631" s="32" t="s">
        <v>34</v>
      </c>
      <c r="BC631" s="32">
        <v>51</v>
      </c>
      <c r="BD631" s="32">
        <v>70</v>
      </c>
      <c r="BG631" s="32" t="s">
        <v>43</v>
      </c>
      <c r="BH631" s="32" t="s">
        <v>34</v>
      </c>
      <c r="BI631" s="32" t="s">
        <v>303</v>
      </c>
    </row>
    <row r="632" spans="1:61" x14ac:dyDescent="0.35">
      <c r="A632" s="4">
        <f t="shared" si="55"/>
        <v>632</v>
      </c>
      <c r="B632" s="4">
        <f t="shared" si="56"/>
        <v>631</v>
      </c>
      <c r="C632" s="12">
        <v>44072</v>
      </c>
      <c r="D632" t="s">
        <v>200</v>
      </c>
      <c r="E632" s="5" t="s">
        <v>48</v>
      </c>
      <c r="F632" t="s">
        <v>827</v>
      </c>
      <c r="G632" t="s">
        <v>330</v>
      </c>
      <c r="H632" s="21">
        <f>VLOOKUP(G632,lists!Z:AA,2,FALSE)</f>
        <v>10</v>
      </c>
      <c r="I632">
        <v>1</v>
      </c>
      <c r="J632" t="s">
        <v>40</v>
      </c>
      <c r="N632" t="s">
        <v>862</v>
      </c>
      <c r="O632" t="s">
        <v>34</v>
      </c>
      <c r="P632"/>
      <c r="Q632">
        <v>0</v>
      </c>
      <c r="U632" s="3" t="str">
        <f t="shared" si="53"/>
        <v>Other</v>
      </c>
      <c r="V632" s="3" t="str">
        <f t="shared" si="52"/>
        <v>A</v>
      </c>
      <c r="W632" t="b">
        <f>VLOOKUP(J632,lists!$B$2:$C$3,2,FALSE)</f>
        <v>1</v>
      </c>
      <c r="X632" t="b">
        <f>VLOOKUP(U632,lists!$B:$C,2,FALSE)</f>
        <v>1</v>
      </c>
      <c r="Y632" t="b">
        <f>IF(AND(H632&gt;=FLAT!$L$1,'Raw - F'!H632&lt;=FLAT!$L$2),TRUE,FALSE)</f>
        <v>1</v>
      </c>
      <c r="Z632" t="b">
        <f>VLOOKUP(V632,lists!$B$7:$C$8,2,FALSE)</f>
        <v>1</v>
      </c>
      <c r="AA632" t="b">
        <f>VLOOKUP(IF(K632="","Open",SUBSTITUTE(K632,"/Nov","")),lists!$B$27:$D$29,2,FALSE)</f>
        <v>1</v>
      </c>
      <c r="AB632" t="b">
        <f>VLOOKUP(I632,lists!B:C,2,FALSE)</f>
        <v>1</v>
      </c>
      <c r="AC632" t="b">
        <f>VLOOKUP(E632,lists!$B$23:$D$25,2,FALSE)</f>
        <v>1</v>
      </c>
      <c r="AD632">
        <f t="shared" si="54"/>
        <v>1</v>
      </c>
      <c r="AP632" s="32">
        <v>44010</v>
      </c>
      <c r="AQ632" s="32" t="s">
        <v>290</v>
      </c>
      <c r="AR632" s="32" t="s">
        <v>29</v>
      </c>
      <c r="AS632" s="32" t="s">
        <v>49</v>
      </c>
      <c r="AT632" s="32" t="s">
        <v>51</v>
      </c>
      <c r="AU632" s="32">
        <v>7</v>
      </c>
      <c r="AV632" s="32">
        <v>5</v>
      </c>
      <c r="AW632" s="32" t="s">
        <v>40</v>
      </c>
      <c r="AX632" s="32" t="s">
        <v>50</v>
      </c>
      <c r="BA632" s="32" t="s">
        <v>46</v>
      </c>
      <c r="BB632" s="32" t="s">
        <v>34</v>
      </c>
      <c r="BC632" s="32">
        <v>0</v>
      </c>
      <c r="BD632" s="32">
        <v>0</v>
      </c>
      <c r="BG632" s="32" t="s">
        <v>81</v>
      </c>
      <c r="BH632" s="32" t="s">
        <v>34</v>
      </c>
      <c r="BI632" s="32" t="s">
        <v>91</v>
      </c>
    </row>
    <row r="633" spans="1:61" x14ac:dyDescent="0.35">
      <c r="A633" s="4">
        <f t="shared" si="55"/>
        <v>633</v>
      </c>
      <c r="B633" s="4">
        <f t="shared" si="56"/>
        <v>632</v>
      </c>
      <c r="C633" s="12">
        <v>44072</v>
      </c>
      <c r="D633" t="s">
        <v>200</v>
      </c>
      <c r="E633" s="5" t="s">
        <v>48</v>
      </c>
      <c r="F633" t="s">
        <v>828</v>
      </c>
      <c r="G633" t="s">
        <v>332</v>
      </c>
      <c r="H633" s="21">
        <f>VLOOKUP(G633,lists!Z:AA,2,FALSE)</f>
        <v>11</v>
      </c>
      <c r="I633">
        <v>1</v>
      </c>
      <c r="J633" t="s">
        <v>40</v>
      </c>
      <c r="N633" t="s">
        <v>862</v>
      </c>
      <c r="O633" t="s">
        <v>34</v>
      </c>
      <c r="P633"/>
      <c r="Q633">
        <v>0</v>
      </c>
      <c r="U633" s="3" t="str">
        <f t="shared" si="53"/>
        <v>Other</v>
      </c>
      <c r="V633" s="3" t="str">
        <f t="shared" si="52"/>
        <v>A</v>
      </c>
      <c r="W633" t="b">
        <f>VLOOKUP(J633,lists!$B$2:$C$3,2,FALSE)</f>
        <v>1</v>
      </c>
      <c r="X633" t="b">
        <f>VLOOKUP(U633,lists!$B:$C,2,FALSE)</f>
        <v>1</v>
      </c>
      <c r="Y633" t="b">
        <f>IF(AND(H633&gt;=FLAT!$L$1,'Raw - F'!H633&lt;=FLAT!$L$2),TRUE,FALSE)</f>
        <v>1</v>
      </c>
      <c r="Z633" t="b">
        <f>VLOOKUP(V633,lists!$B$7:$C$8,2,FALSE)</f>
        <v>1</v>
      </c>
      <c r="AA633" t="b">
        <f>VLOOKUP(IF(K633="","Open",SUBSTITUTE(K633,"/Nov","")),lists!$B$27:$D$29,2,FALSE)</f>
        <v>1</v>
      </c>
      <c r="AB633" t="b">
        <f>VLOOKUP(I633,lists!B:C,2,FALSE)</f>
        <v>1</v>
      </c>
      <c r="AC633" t="b">
        <f>VLOOKUP(E633,lists!$B$23:$D$25,2,FALSE)</f>
        <v>1</v>
      </c>
      <c r="AD633">
        <f t="shared" si="54"/>
        <v>1</v>
      </c>
      <c r="AP633" s="32">
        <v>44010</v>
      </c>
      <c r="AQ633" s="32" t="s">
        <v>290</v>
      </c>
      <c r="AR633" s="32" t="s">
        <v>29</v>
      </c>
      <c r="AS633" s="32" t="s">
        <v>44</v>
      </c>
      <c r="AT633" s="32" t="s">
        <v>36</v>
      </c>
      <c r="AU633" s="32">
        <v>8</v>
      </c>
      <c r="AV633" s="32">
        <v>5</v>
      </c>
      <c r="AW633" s="32" t="s">
        <v>40</v>
      </c>
      <c r="AX633" s="32" t="s">
        <v>41</v>
      </c>
      <c r="BA633" s="32" t="s">
        <v>46</v>
      </c>
      <c r="BB633" s="32" t="s">
        <v>34</v>
      </c>
      <c r="BC633" s="32">
        <v>0</v>
      </c>
      <c r="BD633" s="32">
        <v>0</v>
      </c>
      <c r="BG633" s="32" t="s">
        <v>81</v>
      </c>
      <c r="BH633" s="32" t="s">
        <v>34</v>
      </c>
      <c r="BI633" s="32" t="s">
        <v>91</v>
      </c>
    </row>
    <row r="634" spans="1:61" x14ac:dyDescent="0.35">
      <c r="A634" s="4">
        <f t="shared" si="55"/>
        <v>634</v>
      </c>
      <c r="B634" s="4">
        <f t="shared" si="56"/>
        <v>633</v>
      </c>
      <c r="C634" s="12">
        <v>44072</v>
      </c>
      <c r="D634" t="s">
        <v>200</v>
      </c>
      <c r="E634" s="5" t="s">
        <v>48</v>
      </c>
      <c r="F634" t="s">
        <v>829</v>
      </c>
      <c r="G634" t="s">
        <v>327</v>
      </c>
      <c r="H634" s="21">
        <f>VLOOKUP(G634,lists!Z:AA,2,FALSE)</f>
        <v>5</v>
      </c>
      <c r="I634">
        <v>5</v>
      </c>
      <c r="J634" t="s">
        <v>32</v>
      </c>
      <c r="N634" t="s">
        <v>862</v>
      </c>
      <c r="O634" t="s">
        <v>52</v>
      </c>
      <c r="P634"/>
      <c r="Q634" t="s">
        <v>296</v>
      </c>
      <c r="U634" s="3" t="str">
        <f t="shared" si="53"/>
        <v>Other</v>
      </c>
      <c r="V634" s="3" t="str">
        <f t="shared" si="52"/>
        <v>F</v>
      </c>
      <c r="W634" t="b">
        <f>VLOOKUP(J634,lists!$B$2:$C$3,2,FALSE)</f>
        <v>1</v>
      </c>
      <c r="X634" t="b">
        <f>VLOOKUP(U634,lists!$B:$C,2,FALSE)</f>
        <v>1</v>
      </c>
      <c r="Y634" t="b">
        <f>IF(AND(H634&gt;=FLAT!$L$1,'Raw - F'!H634&lt;=FLAT!$L$2),TRUE,FALSE)</f>
        <v>1</v>
      </c>
      <c r="Z634" t="b">
        <f>VLOOKUP(V634,lists!$B$7:$C$8,2,FALSE)</f>
        <v>1</v>
      </c>
      <c r="AA634" t="b">
        <f>VLOOKUP(IF(K634="","Open",SUBSTITUTE(K634,"/Nov","")),lists!$B$27:$D$29,2,FALSE)</f>
        <v>1</v>
      </c>
      <c r="AB634" t="b">
        <f>VLOOKUP(I634,lists!B:C,2,FALSE)</f>
        <v>1</v>
      </c>
      <c r="AC634" t="b">
        <f>VLOOKUP(E634,lists!$B$23:$D$25,2,FALSE)</f>
        <v>1</v>
      </c>
      <c r="AD634">
        <f t="shared" si="54"/>
        <v>1</v>
      </c>
      <c r="AP634" s="32">
        <v>44010</v>
      </c>
      <c r="AQ634" s="32" t="s">
        <v>290</v>
      </c>
      <c r="AR634" s="32" t="s">
        <v>29</v>
      </c>
      <c r="AS634" s="32" t="s">
        <v>30</v>
      </c>
      <c r="AT634" s="32" t="s">
        <v>36</v>
      </c>
      <c r="AU634" s="32">
        <v>8</v>
      </c>
      <c r="AV634" s="32">
        <v>5</v>
      </c>
      <c r="AW634" s="32" t="s">
        <v>32</v>
      </c>
      <c r="BA634" s="32" t="s">
        <v>33</v>
      </c>
      <c r="BB634" s="32" t="s">
        <v>34</v>
      </c>
      <c r="BC634" s="32">
        <v>53</v>
      </c>
      <c r="BD634" s="32">
        <v>72</v>
      </c>
      <c r="BG634" s="32" t="s">
        <v>81</v>
      </c>
      <c r="BH634" s="32" t="s">
        <v>34</v>
      </c>
      <c r="BI634" s="32" t="s">
        <v>298</v>
      </c>
    </row>
    <row r="635" spans="1:61" x14ac:dyDescent="0.35">
      <c r="A635" s="4">
        <f t="shared" si="55"/>
        <v>635</v>
      </c>
      <c r="B635" s="4">
        <f t="shared" si="56"/>
        <v>634</v>
      </c>
      <c r="C635" s="12">
        <v>44072</v>
      </c>
      <c r="D635" t="s">
        <v>200</v>
      </c>
      <c r="E635" s="5" t="s">
        <v>48</v>
      </c>
      <c r="F635" t="s">
        <v>830</v>
      </c>
      <c r="G635" t="s">
        <v>328</v>
      </c>
      <c r="H635" s="21">
        <f>VLOOKUP(G635,lists!Z:AA,2,FALSE)</f>
        <v>6</v>
      </c>
      <c r="I635">
        <v>4</v>
      </c>
      <c r="J635" t="s">
        <v>32</v>
      </c>
      <c r="N635" t="s">
        <v>862</v>
      </c>
      <c r="O635" t="s">
        <v>34</v>
      </c>
      <c r="P635"/>
      <c r="Q635" t="s">
        <v>293</v>
      </c>
      <c r="U635" s="3" t="str">
        <f t="shared" si="53"/>
        <v>Other</v>
      </c>
      <c r="V635" s="3" t="str">
        <f t="shared" si="52"/>
        <v>A</v>
      </c>
      <c r="W635" t="b">
        <f>VLOOKUP(J635,lists!$B$2:$C$3,2,FALSE)</f>
        <v>1</v>
      </c>
      <c r="X635" t="b">
        <f>VLOOKUP(U635,lists!$B:$C,2,FALSE)</f>
        <v>1</v>
      </c>
      <c r="Y635" t="b">
        <f>IF(AND(H635&gt;=FLAT!$L$1,'Raw - F'!H635&lt;=FLAT!$L$2),TRUE,FALSE)</f>
        <v>1</v>
      </c>
      <c r="Z635" t="b">
        <f>VLOOKUP(V635,lists!$B$7:$C$8,2,FALSE)</f>
        <v>1</v>
      </c>
      <c r="AA635" t="b">
        <f>VLOOKUP(IF(K635="","Open",SUBSTITUTE(K635,"/Nov","")),lists!$B$27:$D$29,2,FALSE)</f>
        <v>1</v>
      </c>
      <c r="AB635" t="b">
        <f>VLOOKUP(I635,lists!B:C,2,FALSE)</f>
        <v>1</v>
      </c>
      <c r="AC635" t="b">
        <f>VLOOKUP(E635,lists!$B$23:$D$25,2,FALSE)</f>
        <v>1</v>
      </c>
      <c r="AD635">
        <f t="shared" si="54"/>
        <v>1</v>
      </c>
      <c r="AP635" s="32">
        <v>44010</v>
      </c>
      <c r="AQ635" s="32" t="s">
        <v>290</v>
      </c>
      <c r="AR635" s="32" t="s">
        <v>29</v>
      </c>
      <c r="AS635" s="32" t="s">
        <v>30</v>
      </c>
      <c r="AT635" s="32" t="s">
        <v>51</v>
      </c>
      <c r="AU635" s="32">
        <v>7</v>
      </c>
      <c r="AV635" s="32">
        <v>6</v>
      </c>
      <c r="AW635" s="32" t="s">
        <v>32</v>
      </c>
      <c r="BA635" s="32" t="s">
        <v>33</v>
      </c>
      <c r="BB635" s="32" t="s">
        <v>34</v>
      </c>
      <c r="BC635" s="32">
        <v>46</v>
      </c>
      <c r="BD635" s="32">
        <v>60</v>
      </c>
      <c r="BG635" s="32" t="s">
        <v>81</v>
      </c>
      <c r="BH635" s="32" t="s">
        <v>34</v>
      </c>
      <c r="BI635" s="32" t="s">
        <v>299</v>
      </c>
    </row>
    <row r="636" spans="1:61" x14ac:dyDescent="0.35">
      <c r="A636" s="4">
        <f t="shared" si="55"/>
        <v>636</v>
      </c>
      <c r="B636" s="4">
        <f t="shared" si="56"/>
        <v>635</v>
      </c>
      <c r="C636" s="12">
        <v>44072</v>
      </c>
      <c r="D636" t="s">
        <v>200</v>
      </c>
      <c r="E636" s="5" t="s">
        <v>48</v>
      </c>
      <c r="F636" t="s">
        <v>831</v>
      </c>
      <c r="G636" t="s">
        <v>329</v>
      </c>
      <c r="H636" s="21">
        <f>VLOOKUP(G636,lists!Z:AA,2,FALSE)</f>
        <v>8</v>
      </c>
      <c r="I636">
        <v>4</v>
      </c>
      <c r="J636" t="s">
        <v>32</v>
      </c>
      <c r="N636" t="s">
        <v>862</v>
      </c>
      <c r="O636" t="s">
        <v>34</v>
      </c>
      <c r="P636"/>
      <c r="Q636" t="s">
        <v>308</v>
      </c>
      <c r="U636" s="3" t="str">
        <f t="shared" si="53"/>
        <v>Other</v>
      </c>
      <c r="V636" s="3" t="str">
        <f t="shared" si="52"/>
        <v>A</v>
      </c>
      <c r="W636" t="b">
        <f>VLOOKUP(J636,lists!$B$2:$C$3,2,FALSE)</f>
        <v>1</v>
      </c>
      <c r="X636" t="b">
        <f>VLOOKUP(U636,lists!$B:$C,2,FALSE)</f>
        <v>1</v>
      </c>
      <c r="Y636" t="b">
        <f>IF(AND(H636&gt;=FLAT!$L$1,'Raw - F'!H636&lt;=FLAT!$L$2),TRUE,FALSE)</f>
        <v>1</v>
      </c>
      <c r="Z636" t="b">
        <f>VLOOKUP(V636,lists!$B$7:$C$8,2,FALSE)</f>
        <v>1</v>
      </c>
      <c r="AA636" t="b">
        <f>VLOOKUP(IF(K636="","Open",SUBSTITUTE(K636,"/Nov","")),lists!$B$27:$D$29,2,FALSE)</f>
        <v>1</v>
      </c>
      <c r="AB636" t="b">
        <f>VLOOKUP(I636,lists!B:C,2,FALSE)</f>
        <v>1</v>
      </c>
      <c r="AC636" t="b">
        <f>VLOOKUP(E636,lists!$B$23:$D$25,2,FALSE)</f>
        <v>1</v>
      </c>
      <c r="AD636">
        <f t="shared" si="54"/>
        <v>1</v>
      </c>
      <c r="AP636" s="32">
        <v>44010</v>
      </c>
      <c r="AQ636" s="32" t="s">
        <v>290</v>
      </c>
      <c r="AR636" s="32" t="s">
        <v>29</v>
      </c>
      <c r="AS636" s="32" t="s">
        <v>30</v>
      </c>
      <c r="AT636" s="32" t="s">
        <v>31</v>
      </c>
      <c r="AU636" s="32">
        <v>12</v>
      </c>
      <c r="AV636" s="32">
        <v>6</v>
      </c>
      <c r="AW636" s="32" t="s">
        <v>32</v>
      </c>
      <c r="BA636" s="32" t="s">
        <v>43</v>
      </c>
      <c r="BB636" s="32" t="s">
        <v>34</v>
      </c>
      <c r="BC636" s="32">
        <v>46</v>
      </c>
      <c r="BD636" s="32">
        <v>60</v>
      </c>
      <c r="BG636" s="32" t="s">
        <v>43</v>
      </c>
      <c r="BH636" s="32" t="s">
        <v>34</v>
      </c>
      <c r="BI636" s="32" t="s">
        <v>299</v>
      </c>
    </row>
    <row r="637" spans="1:61" x14ac:dyDescent="0.35">
      <c r="A637" s="4">
        <f t="shared" si="55"/>
        <v>637</v>
      </c>
      <c r="B637" s="4">
        <f t="shared" si="56"/>
        <v>636</v>
      </c>
      <c r="C637" s="12">
        <v>44072</v>
      </c>
      <c r="D637" t="s">
        <v>200</v>
      </c>
      <c r="E637" s="5" t="s">
        <v>48</v>
      </c>
      <c r="F637" t="s">
        <v>351</v>
      </c>
      <c r="G637" t="s">
        <v>330</v>
      </c>
      <c r="H637" s="21">
        <f>VLOOKUP(G637,lists!Z:AA,2,FALSE)</f>
        <v>10</v>
      </c>
      <c r="I637">
        <v>6</v>
      </c>
      <c r="J637" t="s">
        <v>32</v>
      </c>
      <c r="N637" t="s">
        <v>864</v>
      </c>
      <c r="O637" t="s">
        <v>34</v>
      </c>
      <c r="P637"/>
      <c r="Q637" t="s">
        <v>870</v>
      </c>
      <c r="U637" s="3" t="str">
        <f t="shared" si="53"/>
        <v>Other</v>
      </c>
      <c r="V637" s="3" t="str">
        <f t="shared" si="52"/>
        <v>A</v>
      </c>
      <c r="W637" t="b">
        <f>VLOOKUP(J637,lists!$B$2:$C$3,2,FALSE)</f>
        <v>1</v>
      </c>
      <c r="X637" t="b">
        <f>VLOOKUP(U637,lists!$B:$C,2,FALSE)</f>
        <v>1</v>
      </c>
      <c r="Y637" t="b">
        <f>IF(AND(H637&gt;=FLAT!$L$1,'Raw - F'!H637&lt;=FLAT!$L$2),TRUE,FALSE)</f>
        <v>1</v>
      </c>
      <c r="Z637" t="b">
        <f>VLOOKUP(V637,lists!$B$7:$C$8,2,FALSE)</f>
        <v>1</v>
      </c>
      <c r="AA637" t="b">
        <f>VLOOKUP(IF(K637="","Open",SUBSTITUTE(K637,"/Nov","")),lists!$B$27:$D$29,2,FALSE)</f>
        <v>1</v>
      </c>
      <c r="AB637" t="b">
        <f>VLOOKUP(I637,lists!B:C,2,FALSE)</f>
        <v>1</v>
      </c>
      <c r="AC637" t="b">
        <f>VLOOKUP(E637,lists!$B$23:$D$25,2,FALSE)</f>
        <v>1</v>
      </c>
      <c r="AD637">
        <f t="shared" si="54"/>
        <v>1</v>
      </c>
      <c r="AP637" s="32">
        <v>44010</v>
      </c>
      <c r="AQ637" s="32" t="s">
        <v>55</v>
      </c>
      <c r="AR637" s="32" t="s">
        <v>54</v>
      </c>
      <c r="AS637" s="32" t="s">
        <v>286</v>
      </c>
      <c r="AT637" s="32" t="s">
        <v>37</v>
      </c>
      <c r="AU637" s="32">
        <v>6</v>
      </c>
      <c r="AV637" s="32">
        <v>1</v>
      </c>
      <c r="AW637" s="32" t="s">
        <v>40</v>
      </c>
      <c r="BA637" s="32" t="s">
        <v>42</v>
      </c>
      <c r="BB637" s="32" t="s">
        <v>52</v>
      </c>
      <c r="BC637" s="32">
        <v>0</v>
      </c>
      <c r="BD637" s="32">
        <v>0</v>
      </c>
      <c r="BG637" s="32" t="s">
        <v>42</v>
      </c>
      <c r="BH637" s="32" t="s">
        <v>52</v>
      </c>
      <c r="BI637" s="32" t="s">
        <v>91</v>
      </c>
    </row>
    <row r="638" spans="1:61" x14ac:dyDescent="0.35">
      <c r="A638" s="4">
        <f t="shared" si="55"/>
        <v>638</v>
      </c>
      <c r="B638" s="4">
        <f t="shared" si="56"/>
        <v>637</v>
      </c>
      <c r="C638" s="12">
        <v>44073</v>
      </c>
      <c r="D638" t="s">
        <v>192</v>
      </c>
      <c r="E638" s="5" t="s">
        <v>48</v>
      </c>
      <c r="F638" t="s">
        <v>832</v>
      </c>
      <c r="G638" t="s">
        <v>329</v>
      </c>
      <c r="H638" s="21">
        <f>VLOOKUP(G638,lists!Z:AA,2,FALSE)</f>
        <v>8</v>
      </c>
      <c r="I638">
        <v>5</v>
      </c>
      <c r="J638" t="s">
        <v>40</v>
      </c>
      <c r="K638" t="s">
        <v>41</v>
      </c>
      <c r="L638" t="s">
        <v>56</v>
      </c>
      <c r="N638" t="s">
        <v>861</v>
      </c>
      <c r="O638" t="s">
        <v>34</v>
      </c>
      <c r="P638" s="36">
        <v>28000</v>
      </c>
      <c r="Q638">
        <v>0</v>
      </c>
      <c r="U638" s="3" t="str">
        <f t="shared" si="53"/>
        <v>2YO</v>
      </c>
      <c r="V638" s="3" t="str">
        <f t="shared" si="52"/>
        <v>A</v>
      </c>
      <c r="W638" t="b">
        <f>VLOOKUP(J638,lists!$B$2:$C$3,2,FALSE)</f>
        <v>1</v>
      </c>
      <c r="X638" t="b">
        <f>VLOOKUP(U638,lists!$B:$C,2,FALSE)</f>
        <v>1</v>
      </c>
      <c r="Y638" t="b">
        <f>IF(AND(H638&gt;=FLAT!$L$1,'Raw - F'!H638&lt;=FLAT!$L$2),TRUE,FALSE)</f>
        <v>1</v>
      </c>
      <c r="Z638" t="b">
        <f>VLOOKUP(V638,lists!$B$7:$C$8,2,FALSE)</f>
        <v>1</v>
      </c>
      <c r="AA638" t="b">
        <f>VLOOKUP(IF(K638="","Open",SUBSTITUTE(K638,"/Nov","")),lists!$B$27:$D$29,2,FALSE)</f>
        <v>1</v>
      </c>
      <c r="AB638" t="b">
        <f>VLOOKUP(I638,lists!B:C,2,FALSE)</f>
        <v>1</v>
      </c>
      <c r="AC638" t="b">
        <f>VLOOKUP(E638,lists!$B$23:$D$25,2,FALSE)</f>
        <v>1</v>
      </c>
      <c r="AD638">
        <f t="shared" si="54"/>
        <v>1</v>
      </c>
      <c r="AP638" s="32">
        <v>44010</v>
      </c>
      <c r="AQ638" s="32" t="s">
        <v>55</v>
      </c>
      <c r="AR638" s="32" t="s">
        <v>54</v>
      </c>
      <c r="AS638" s="32" t="s">
        <v>287</v>
      </c>
      <c r="AT638" s="32" t="s">
        <v>31</v>
      </c>
      <c r="AU638" s="32">
        <v>12</v>
      </c>
      <c r="AV638" s="32">
        <v>1</v>
      </c>
      <c r="AW638" s="32" t="s">
        <v>40</v>
      </c>
      <c r="BA638" s="32" t="s">
        <v>33</v>
      </c>
      <c r="BB638" s="32" t="s">
        <v>34</v>
      </c>
      <c r="BC638" s="32">
        <v>0</v>
      </c>
      <c r="BD638" s="32">
        <v>0</v>
      </c>
      <c r="BG638" s="32" t="s">
        <v>81</v>
      </c>
      <c r="BH638" s="32" t="s">
        <v>34</v>
      </c>
      <c r="BI638" s="32" t="s">
        <v>91</v>
      </c>
    </row>
    <row r="639" spans="1:61" x14ac:dyDescent="0.35">
      <c r="A639" s="4">
        <f t="shared" si="55"/>
        <v>639</v>
      </c>
      <c r="B639" s="4">
        <f t="shared" si="56"/>
        <v>638</v>
      </c>
      <c r="C639" s="12">
        <v>44073</v>
      </c>
      <c r="D639" t="s">
        <v>192</v>
      </c>
      <c r="E639" s="5" t="s">
        <v>48</v>
      </c>
      <c r="F639" t="s">
        <v>833</v>
      </c>
      <c r="G639" t="s">
        <v>67</v>
      </c>
      <c r="H639" s="21">
        <f>VLOOKUP(G639,lists!Z:AA,2,FALSE)</f>
        <v>12</v>
      </c>
      <c r="I639">
        <v>3</v>
      </c>
      <c r="J639" t="s">
        <v>32</v>
      </c>
      <c r="N639" t="s">
        <v>862</v>
      </c>
      <c r="O639" t="s">
        <v>52</v>
      </c>
      <c r="P639"/>
      <c r="Q639" t="s">
        <v>304</v>
      </c>
      <c r="U639" s="3" t="str">
        <f t="shared" si="53"/>
        <v>Other</v>
      </c>
      <c r="V639" s="3" t="str">
        <f t="shared" si="52"/>
        <v>F</v>
      </c>
      <c r="W639" t="b">
        <f>VLOOKUP(J639,lists!$B$2:$C$3,2,FALSE)</f>
        <v>1</v>
      </c>
      <c r="X639" t="b">
        <f>VLOOKUP(U639,lists!$B:$C,2,FALSE)</f>
        <v>1</v>
      </c>
      <c r="Y639" t="b">
        <f>IF(AND(H639&gt;=FLAT!$L$1,'Raw - F'!H639&lt;=FLAT!$L$2),TRUE,FALSE)</f>
        <v>1</v>
      </c>
      <c r="Z639" t="b">
        <f>VLOOKUP(V639,lists!$B$7:$C$8,2,FALSE)</f>
        <v>1</v>
      </c>
      <c r="AA639" t="b">
        <f>VLOOKUP(IF(K639="","Open",SUBSTITUTE(K639,"/Nov","")),lists!$B$27:$D$29,2,FALSE)</f>
        <v>1</v>
      </c>
      <c r="AB639" t="b">
        <f>VLOOKUP(I639,lists!B:C,2,FALSE)</f>
        <v>1</v>
      </c>
      <c r="AC639" t="b">
        <f>VLOOKUP(E639,lists!$B$23:$D$25,2,FALSE)</f>
        <v>1</v>
      </c>
      <c r="AD639">
        <f t="shared" si="54"/>
        <v>1</v>
      </c>
      <c r="AP639" s="32">
        <v>44010</v>
      </c>
      <c r="AQ639" s="32" t="s">
        <v>55</v>
      </c>
      <c r="AR639" s="32" t="s">
        <v>54</v>
      </c>
      <c r="AS639" s="32" t="s">
        <v>30</v>
      </c>
      <c r="AT639" s="32" t="s">
        <v>37</v>
      </c>
      <c r="AU639" s="32">
        <v>6</v>
      </c>
      <c r="AV639" s="32">
        <v>2</v>
      </c>
      <c r="AW639" s="32" t="s">
        <v>32</v>
      </c>
      <c r="BA639" s="32" t="s">
        <v>43</v>
      </c>
      <c r="BB639" s="32" t="s">
        <v>34</v>
      </c>
      <c r="BC639" s="32">
        <v>86</v>
      </c>
      <c r="BD639" s="32">
        <v>105</v>
      </c>
      <c r="BG639" s="32" t="s">
        <v>43</v>
      </c>
      <c r="BH639" s="32" t="s">
        <v>34</v>
      </c>
      <c r="BI639" s="32" t="s">
        <v>301</v>
      </c>
    </row>
    <row r="640" spans="1:61" x14ac:dyDescent="0.35">
      <c r="A640" s="4">
        <f t="shared" si="55"/>
        <v>640</v>
      </c>
      <c r="B640" s="4">
        <f t="shared" si="56"/>
        <v>639</v>
      </c>
      <c r="C640" s="12">
        <v>44073</v>
      </c>
      <c r="D640" t="s">
        <v>192</v>
      </c>
      <c r="E640" s="5" t="s">
        <v>48</v>
      </c>
      <c r="F640" t="s">
        <v>834</v>
      </c>
      <c r="G640" t="s">
        <v>333</v>
      </c>
      <c r="H640" s="21">
        <f>VLOOKUP(G640,lists!Z:AA,2,FALSE)</f>
        <v>7</v>
      </c>
      <c r="I640">
        <v>1</v>
      </c>
      <c r="J640" t="s">
        <v>40</v>
      </c>
      <c r="N640" t="s">
        <v>862</v>
      </c>
      <c r="O640" t="s">
        <v>34</v>
      </c>
      <c r="P640"/>
      <c r="Q640">
        <v>0</v>
      </c>
      <c r="U640" s="3" t="str">
        <f t="shared" si="53"/>
        <v>Other</v>
      </c>
      <c r="V640" s="3" t="str">
        <f t="shared" si="52"/>
        <v>A</v>
      </c>
      <c r="W640" t="b">
        <f>VLOOKUP(J640,lists!$B$2:$C$3,2,FALSE)</f>
        <v>1</v>
      </c>
      <c r="X640" t="b">
        <f>VLOOKUP(U640,lists!$B:$C,2,FALSE)</f>
        <v>1</v>
      </c>
      <c r="Y640" t="b">
        <f>IF(AND(H640&gt;=FLAT!$L$1,'Raw - F'!H640&lt;=FLAT!$L$2),TRUE,FALSE)</f>
        <v>1</v>
      </c>
      <c r="Z640" t="b">
        <f>VLOOKUP(V640,lists!$B$7:$C$8,2,FALSE)</f>
        <v>1</v>
      </c>
      <c r="AA640" t="b">
        <f>VLOOKUP(IF(K640="","Open",SUBSTITUTE(K640,"/Nov","")),lists!$B$27:$D$29,2,FALSE)</f>
        <v>1</v>
      </c>
      <c r="AB640" t="b">
        <f>VLOOKUP(I640,lists!B:C,2,FALSE)</f>
        <v>1</v>
      </c>
      <c r="AC640" t="b">
        <f>VLOOKUP(E640,lists!$B$23:$D$25,2,FALSE)</f>
        <v>1</v>
      </c>
      <c r="AD640">
        <f t="shared" si="54"/>
        <v>1</v>
      </c>
      <c r="AP640" s="32">
        <v>44010</v>
      </c>
      <c r="AQ640" s="32" t="s">
        <v>55</v>
      </c>
      <c r="AR640" s="32" t="s">
        <v>54</v>
      </c>
      <c r="AS640" s="32" t="s">
        <v>30</v>
      </c>
      <c r="AT640" s="32" t="s">
        <v>36</v>
      </c>
      <c r="AU640" s="32">
        <v>8</v>
      </c>
      <c r="AV640" s="32">
        <v>2</v>
      </c>
      <c r="AW640" s="32" t="s">
        <v>32</v>
      </c>
      <c r="BA640" s="32" t="s">
        <v>33</v>
      </c>
      <c r="BB640" s="32" t="s">
        <v>34</v>
      </c>
      <c r="BC640" s="32">
        <v>86</v>
      </c>
      <c r="BD640" s="32">
        <v>105</v>
      </c>
      <c r="BG640" s="32" t="s">
        <v>81</v>
      </c>
      <c r="BH640" s="32" t="s">
        <v>34</v>
      </c>
      <c r="BI640" s="32" t="s">
        <v>301</v>
      </c>
    </row>
    <row r="641" spans="1:61" x14ac:dyDescent="0.35">
      <c r="A641" s="4">
        <f t="shared" si="55"/>
        <v>641</v>
      </c>
      <c r="B641" s="4">
        <f t="shared" si="56"/>
        <v>640</v>
      </c>
      <c r="C641" s="12">
        <v>44073</v>
      </c>
      <c r="D641" t="s">
        <v>192</v>
      </c>
      <c r="E641" s="5" t="s">
        <v>48</v>
      </c>
      <c r="F641" t="s">
        <v>835</v>
      </c>
      <c r="G641" t="s">
        <v>331</v>
      </c>
      <c r="H641" s="21">
        <f>VLOOKUP(G641,lists!Z:AA,2,FALSE)</f>
        <v>9</v>
      </c>
      <c r="I641">
        <v>5</v>
      </c>
      <c r="J641" t="s">
        <v>32</v>
      </c>
      <c r="M641" t="s">
        <v>378</v>
      </c>
      <c r="N641" t="s">
        <v>864</v>
      </c>
      <c r="O641" t="s">
        <v>34</v>
      </c>
      <c r="P641"/>
      <c r="Q641" t="s">
        <v>303</v>
      </c>
      <c r="U641" s="3" t="str">
        <f t="shared" si="53"/>
        <v>Other</v>
      </c>
      <c r="V641" s="3" t="str">
        <f t="shared" ref="V641:V677" si="57">IF(O641="F",O641,"A")</f>
        <v>A</v>
      </c>
      <c r="W641" t="b">
        <f>VLOOKUP(J641,lists!$B$2:$C$3,2,FALSE)</f>
        <v>1</v>
      </c>
      <c r="X641" t="b">
        <f>VLOOKUP(U641,lists!$B:$C,2,FALSE)</f>
        <v>1</v>
      </c>
      <c r="Y641" t="b">
        <f>IF(AND(H641&gt;=FLAT!$L$1,'Raw - F'!H641&lt;=FLAT!$L$2),TRUE,FALSE)</f>
        <v>1</v>
      </c>
      <c r="Z641" t="b">
        <f>VLOOKUP(V641,lists!$B$7:$C$8,2,FALSE)</f>
        <v>1</v>
      </c>
      <c r="AA641" t="b">
        <f>VLOOKUP(IF(K641="","Open",SUBSTITUTE(K641,"/Nov","")),lists!$B$27:$D$29,2,FALSE)</f>
        <v>1</v>
      </c>
      <c r="AB641" t="b">
        <f>VLOOKUP(I641,lists!B:C,2,FALSE)</f>
        <v>1</v>
      </c>
      <c r="AC641" t="b">
        <f>VLOOKUP(E641,lists!$B$23:$D$25,2,FALSE)</f>
        <v>1</v>
      </c>
      <c r="AD641">
        <f t="shared" si="54"/>
        <v>1</v>
      </c>
      <c r="AP641" s="32">
        <v>44010</v>
      </c>
      <c r="AQ641" s="32" t="s">
        <v>55</v>
      </c>
      <c r="AR641" s="32" t="s">
        <v>54</v>
      </c>
      <c r="AS641" s="32" t="s">
        <v>30</v>
      </c>
      <c r="AT641" s="32" t="s">
        <v>45</v>
      </c>
      <c r="AU641" s="32">
        <v>10</v>
      </c>
      <c r="AV641" s="32">
        <v>2</v>
      </c>
      <c r="AW641" s="32" t="s">
        <v>32</v>
      </c>
      <c r="BA641" s="32" t="s">
        <v>33</v>
      </c>
      <c r="BB641" s="32" t="s">
        <v>34</v>
      </c>
      <c r="BC641" s="32">
        <v>86</v>
      </c>
      <c r="BD641" s="32">
        <v>105</v>
      </c>
      <c r="BG641" s="32" t="s">
        <v>81</v>
      </c>
      <c r="BH641" s="32" t="s">
        <v>34</v>
      </c>
      <c r="BI641" s="32" t="s">
        <v>301</v>
      </c>
    </row>
    <row r="642" spans="1:61" x14ac:dyDescent="0.35">
      <c r="A642" s="4">
        <f t="shared" si="55"/>
        <v>642</v>
      </c>
      <c r="B642" s="4">
        <f t="shared" si="56"/>
        <v>641</v>
      </c>
      <c r="C642" s="12">
        <v>44073</v>
      </c>
      <c r="D642" t="s">
        <v>192</v>
      </c>
      <c r="E642" s="5" t="s">
        <v>48</v>
      </c>
      <c r="F642" t="s">
        <v>836</v>
      </c>
      <c r="G642" t="s">
        <v>332</v>
      </c>
      <c r="H642" s="21">
        <f>VLOOKUP(G642,lists!Z:AA,2,FALSE)</f>
        <v>11</v>
      </c>
      <c r="I642">
        <v>3</v>
      </c>
      <c r="J642" t="s">
        <v>40</v>
      </c>
      <c r="L642" t="s">
        <v>865</v>
      </c>
      <c r="N642" t="s">
        <v>863</v>
      </c>
      <c r="O642" t="s">
        <v>34</v>
      </c>
      <c r="P642"/>
      <c r="Q642">
        <v>0</v>
      </c>
      <c r="U642" s="3" t="str">
        <f t="shared" si="53"/>
        <v>3YO</v>
      </c>
      <c r="V642" s="3" t="str">
        <f t="shared" si="57"/>
        <v>A</v>
      </c>
      <c r="W642" t="b">
        <f>VLOOKUP(J642,lists!$B$2:$C$3,2,FALSE)</f>
        <v>1</v>
      </c>
      <c r="X642" t="b">
        <f>VLOOKUP(U642,lists!$B:$C,2,FALSE)</f>
        <v>1</v>
      </c>
      <c r="Y642" t="b">
        <f>IF(AND(H642&gt;=FLAT!$L$1,'Raw - F'!H642&lt;=FLAT!$L$2),TRUE,FALSE)</f>
        <v>1</v>
      </c>
      <c r="Z642" t="b">
        <f>VLOOKUP(V642,lists!$B$7:$C$8,2,FALSE)</f>
        <v>1</v>
      </c>
      <c r="AA642" t="b">
        <f>VLOOKUP(IF(K642="","Open",SUBSTITUTE(K642,"/Nov","")),lists!$B$27:$D$29,2,FALSE)</f>
        <v>1</v>
      </c>
      <c r="AB642" t="b">
        <f>VLOOKUP(I642,lists!B:C,2,FALSE)</f>
        <v>1</v>
      </c>
      <c r="AC642" t="b">
        <f>VLOOKUP(E642,lists!$B$23:$D$25,2,FALSE)</f>
        <v>1</v>
      </c>
      <c r="AD642">
        <f t="shared" si="54"/>
        <v>1</v>
      </c>
      <c r="AP642" s="32">
        <v>44010</v>
      </c>
      <c r="AQ642" s="32" t="s">
        <v>55</v>
      </c>
      <c r="AR642" s="32" t="s">
        <v>54</v>
      </c>
      <c r="AS642" s="32" t="s">
        <v>30</v>
      </c>
      <c r="AT642" s="32" t="s">
        <v>61</v>
      </c>
      <c r="AU642" s="32">
        <v>16</v>
      </c>
      <c r="AV642" s="32">
        <v>3</v>
      </c>
      <c r="AW642" s="32" t="s">
        <v>32</v>
      </c>
      <c r="BA642" s="32" t="s">
        <v>33</v>
      </c>
      <c r="BB642" s="32" t="s">
        <v>34</v>
      </c>
      <c r="BC642" s="32">
        <v>71</v>
      </c>
      <c r="BD642" s="32">
        <v>90</v>
      </c>
      <c r="BG642" s="32" t="s">
        <v>81</v>
      </c>
      <c r="BH642" s="32" t="s">
        <v>34</v>
      </c>
      <c r="BI642" s="32" t="s">
        <v>304</v>
      </c>
    </row>
    <row r="643" spans="1:61" x14ac:dyDescent="0.35">
      <c r="A643" s="4">
        <f t="shared" si="55"/>
        <v>643</v>
      </c>
      <c r="B643" s="4">
        <f t="shared" si="56"/>
        <v>642</v>
      </c>
      <c r="C643" s="12">
        <v>44073</v>
      </c>
      <c r="D643" t="s">
        <v>192</v>
      </c>
      <c r="E643" s="5" t="s">
        <v>48</v>
      </c>
      <c r="F643" t="s">
        <v>837</v>
      </c>
      <c r="G643" t="s">
        <v>330</v>
      </c>
      <c r="H643" s="21">
        <f>VLOOKUP(G643,lists!Z:AA,2,FALSE)</f>
        <v>10</v>
      </c>
      <c r="I643">
        <v>2</v>
      </c>
      <c r="J643" t="s">
        <v>32</v>
      </c>
      <c r="N643" t="s">
        <v>863</v>
      </c>
      <c r="O643" t="s">
        <v>34</v>
      </c>
      <c r="P643"/>
      <c r="Q643" t="s">
        <v>300</v>
      </c>
      <c r="U643" s="3" t="str">
        <f t="shared" ref="U643:U677" si="58">IF(OR(N643="2yO",N643="3yO"),N643,"Other")</f>
        <v>3YO</v>
      </c>
      <c r="V643" s="3" t="str">
        <f t="shared" si="57"/>
        <v>A</v>
      </c>
      <c r="W643" t="b">
        <f>VLOOKUP(J643,lists!$B$2:$C$3,2,FALSE)</f>
        <v>1</v>
      </c>
      <c r="X643" t="b">
        <f>VLOOKUP(U643,lists!$B:$C,2,FALSE)</f>
        <v>1</v>
      </c>
      <c r="Y643" t="b">
        <f>IF(AND(H643&gt;=FLAT!$L$1,'Raw - F'!H643&lt;=FLAT!$L$2),TRUE,FALSE)</f>
        <v>1</v>
      </c>
      <c r="Z643" t="b">
        <f>VLOOKUP(V643,lists!$B$7:$C$8,2,FALSE)</f>
        <v>1</v>
      </c>
      <c r="AA643" t="b">
        <f>VLOOKUP(IF(K643="","Open",SUBSTITUTE(K643,"/Nov","")),lists!$B$27:$D$29,2,FALSE)</f>
        <v>1</v>
      </c>
      <c r="AB643" t="b">
        <f>VLOOKUP(I643,lists!B:C,2,FALSE)</f>
        <v>1</v>
      </c>
      <c r="AC643" t="b">
        <f>VLOOKUP(E643,lists!$B$23:$D$25,2,FALSE)</f>
        <v>1</v>
      </c>
      <c r="AD643">
        <f t="shared" si="54"/>
        <v>1</v>
      </c>
      <c r="AP643" s="32">
        <v>44010</v>
      </c>
      <c r="AQ643" s="32" t="s">
        <v>55</v>
      </c>
      <c r="AR643" s="32" t="s">
        <v>54</v>
      </c>
      <c r="AS643" s="32" t="s">
        <v>30</v>
      </c>
      <c r="AT643" s="32" t="s">
        <v>37</v>
      </c>
      <c r="AU643" s="32">
        <v>6</v>
      </c>
      <c r="AV643" s="32">
        <v>4</v>
      </c>
      <c r="AW643" s="32" t="s">
        <v>32</v>
      </c>
      <c r="BA643" s="32" t="s">
        <v>33</v>
      </c>
      <c r="BB643" s="32" t="s">
        <v>34</v>
      </c>
      <c r="BC643" s="32">
        <v>66</v>
      </c>
      <c r="BD643" s="32">
        <v>85</v>
      </c>
      <c r="BG643" s="32" t="s">
        <v>81</v>
      </c>
      <c r="BH643" s="32" t="s">
        <v>34</v>
      </c>
      <c r="BI643" s="32" t="s">
        <v>293</v>
      </c>
    </row>
    <row r="644" spans="1:61" x14ac:dyDescent="0.35">
      <c r="A644" s="4">
        <f t="shared" si="55"/>
        <v>644</v>
      </c>
      <c r="B644" s="4">
        <f t="shared" si="56"/>
        <v>643</v>
      </c>
      <c r="C644" s="12">
        <v>44073</v>
      </c>
      <c r="D644" t="s">
        <v>192</v>
      </c>
      <c r="E644" s="5" t="s">
        <v>48</v>
      </c>
      <c r="F644" t="s">
        <v>838</v>
      </c>
      <c r="G644" t="s">
        <v>328</v>
      </c>
      <c r="H644" s="21">
        <f>VLOOKUP(G644,lists!Z:AA,2,FALSE)</f>
        <v>6</v>
      </c>
      <c r="I644">
        <v>2</v>
      </c>
      <c r="J644" t="s">
        <v>32</v>
      </c>
      <c r="N644" t="s">
        <v>862</v>
      </c>
      <c r="O644" t="s">
        <v>34</v>
      </c>
      <c r="P644"/>
      <c r="Q644" t="s">
        <v>301</v>
      </c>
      <c r="U644" s="3" t="str">
        <f t="shared" si="58"/>
        <v>Other</v>
      </c>
      <c r="V644" s="3" t="str">
        <f t="shared" si="57"/>
        <v>A</v>
      </c>
      <c r="W644" t="b">
        <f>VLOOKUP(J644,lists!$B$2:$C$3,2,FALSE)</f>
        <v>1</v>
      </c>
      <c r="X644" t="b">
        <f>VLOOKUP(U644,lists!$B:$C,2,FALSE)</f>
        <v>1</v>
      </c>
      <c r="Y644" t="b">
        <f>IF(AND(H644&gt;=FLAT!$L$1,'Raw - F'!H644&lt;=FLAT!$L$2),TRUE,FALSE)</f>
        <v>1</v>
      </c>
      <c r="Z644" t="b">
        <f>VLOOKUP(V644,lists!$B$7:$C$8,2,FALSE)</f>
        <v>1</v>
      </c>
      <c r="AA644" t="b">
        <f>VLOOKUP(IF(K644="","Open",SUBSTITUTE(K644,"/Nov","")),lists!$B$27:$D$29,2,FALSE)</f>
        <v>1</v>
      </c>
      <c r="AB644" t="b">
        <f>VLOOKUP(I644,lists!B:C,2,FALSE)</f>
        <v>1</v>
      </c>
      <c r="AC644" t="b">
        <f>VLOOKUP(E644,lists!$B$23:$D$25,2,FALSE)</f>
        <v>1</v>
      </c>
      <c r="AD644">
        <f t="shared" si="54"/>
        <v>1</v>
      </c>
      <c r="AP644" s="32">
        <v>44010</v>
      </c>
      <c r="AQ644" s="32" t="s">
        <v>55</v>
      </c>
      <c r="AR644" s="32" t="s">
        <v>54</v>
      </c>
      <c r="AS644" s="32" t="s">
        <v>44</v>
      </c>
      <c r="AT644" s="32" t="s">
        <v>36</v>
      </c>
      <c r="AU644" s="32">
        <v>8</v>
      </c>
      <c r="AV644" s="32">
        <v>5</v>
      </c>
      <c r="AW644" s="32" t="s">
        <v>40</v>
      </c>
      <c r="AX644" s="32" t="s">
        <v>41</v>
      </c>
      <c r="BA644" s="32" t="s">
        <v>46</v>
      </c>
      <c r="BB644" s="32" t="s">
        <v>34</v>
      </c>
      <c r="BC644" s="32">
        <v>0</v>
      </c>
      <c r="BD644" s="32">
        <v>0</v>
      </c>
      <c r="BG644" s="32" t="s">
        <v>81</v>
      </c>
      <c r="BH644" s="32" t="s">
        <v>34</v>
      </c>
      <c r="BI644" s="32" t="s">
        <v>91</v>
      </c>
    </row>
    <row r="645" spans="1:61" x14ac:dyDescent="0.35">
      <c r="A645" s="4">
        <f t="shared" si="55"/>
        <v>645</v>
      </c>
      <c r="B645" s="4">
        <f t="shared" si="56"/>
        <v>644</v>
      </c>
      <c r="C645" s="12">
        <v>44073</v>
      </c>
      <c r="D645" t="s">
        <v>192</v>
      </c>
      <c r="E645" s="5" t="s">
        <v>48</v>
      </c>
      <c r="F645" t="s">
        <v>440</v>
      </c>
      <c r="G645" t="s">
        <v>329</v>
      </c>
      <c r="H645" s="21">
        <f>VLOOKUP(G645,lists!Z:AA,2,FALSE)</f>
        <v>8</v>
      </c>
      <c r="I645">
        <v>5</v>
      </c>
      <c r="J645" t="s">
        <v>40</v>
      </c>
      <c r="K645" t="s">
        <v>50</v>
      </c>
      <c r="N645" t="s">
        <v>862</v>
      </c>
      <c r="O645" t="s">
        <v>34</v>
      </c>
      <c r="P645"/>
      <c r="Q645">
        <v>0</v>
      </c>
      <c r="U645" s="3" t="str">
        <f t="shared" si="58"/>
        <v>Other</v>
      </c>
      <c r="V645" s="3" t="str">
        <f t="shared" si="57"/>
        <v>A</v>
      </c>
      <c r="W645" t="b">
        <f>VLOOKUP(J645,lists!$B$2:$C$3,2,FALSE)</f>
        <v>1</v>
      </c>
      <c r="X645" t="b">
        <f>VLOOKUP(U645,lists!$B:$C,2,FALSE)</f>
        <v>1</v>
      </c>
      <c r="Y645" t="b">
        <f>IF(AND(H645&gt;=FLAT!$L$1,'Raw - F'!H645&lt;=FLAT!$L$2),TRUE,FALSE)</f>
        <v>1</v>
      </c>
      <c r="Z645" t="b">
        <f>VLOOKUP(V645,lists!$B$7:$C$8,2,FALSE)</f>
        <v>1</v>
      </c>
      <c r="AA645" t="b">
        <f>VLOOKUP(IF(K645="","Open",SUBSTITUTE(K645,"/Nov","")),lists!$B$27:$D$29,2,FALSE)</f>
        <v>1</v>
      </c>
      <c r="AB645" t="b">
        <f>VLOOKUP(I645,lists!B:C,2,FALSE)</f>
        <v>1</v>
      </c>
      <c r="AC645" t="b">
        <f>VLOOKUP(E645,lists!$B$23:$D$25,2,FALSE)</f>
        <v>1</v>
      </c>
      <c r="AD645">
        <f t="shared" si="54"/>
        <v>1</v>
      </c>
      <c r="AP645" s="32">
        <v>44010</v>
      </c>
      <c r="AQ645" s="32" t="s">
        <v>220</v>
      </c>
      <c r="AR645" s="32" t="s">
        <v>48</v>
      </c>
      <c r="AS645" s="32" t="s">
        <v>30</v>
      </c>
      <c r="AT645" s="32" t="s">
        <v>37</v>
      </c>
      <c r="AU645" s="32">
        <v>6</v>
      </c>
      <c r="AV645" s="32">
        <v>3</v>
      </c>
      <c r="AW645" s="32" t="s">
        <v>32</v>
      </c>
      <c r="BA645" s="32" t="s">
        <v>33</v>
      </c>
      <c r="BB645" s="32" t="s">
        <v>34</v>
      </c>
      <c r="BC645" s="32">
        <v>69</v>
      </c>
      <c r="BD645" s="32">
        <v>88</v>
      </c>
      <c r="BG645" s="32" t="s">
        <v>81</v>
      </c>
      <c r="BH645" s="32" t="s">
        <v>34</v>
      </c>
      <c r="BI645" s="32" t="s">
        <v>305</v>
      </c>
    </row>
    <row r="646" spans="1:61" x14ac:dyDescent="0.35">
      <c r="A646" s="4">
        <f t="shared" si="55"/>
        <v>646</v>
      </c>
      <c r="B646" s="4">
        <f t="shared" si="56"/>
        <v>645</v>
      </c>
      <c r="C646" s="12">
        <v>44073</v>
      </c>
      <c r="D646" t="s">
        <v>57</v>
      </c>
      <c r="E646" s="5" t="s">
        <v>54</v>
      </c>
      <c r="F646" t="s">
        <v>839</v>
      </c>
      <c r="G646" t="s">
        <v>329</v>
      </c>
      <c r="H646" s="21">
        <f>VLOOKUP(G646,lists!Z:AA,2,FALSE)</f>
        <v>8</v>
      </c>
      <c r="I646">
        <v>5</v>
      </c>
      <c r="J646" t="s">
        <v>40</v>
      </c>
      <c r="K646" t="s">
        <v>50</v>
      </c>
      <c r="N646" t="s">
        <v>861</v>
      </c>
      <c r="O646" t="s">
        <v>52</v>
      </c>
      <c r="P646"/>
      <c r="Q646">
        <v>0</v>
      </c>
      <c r="U646" s="3" t="str">
        <f t="shared" si="58"/>
        <v>2YO</v>
      </c>
      <c r="V646" s="3" t="str">
        <f t="shared" si="57"/>
        <v>F</v>
      </c>
      <c r="W646" t="b">
        <f>VLOOKUP(J646,lists!$B$2:$C$3,2,FALSE)</f>
        <v>1</v>
      </c>
      <c r="X646" t="b">
        <f>VLOOKUP(U646,lists!$B:$C,2,FALSE)</f>
        <v>1</v>
      </c>
      <c r="Y646" t="b">
        <f>IF(AND(H646&gt;=FLAT!$L$1,'Raw - F'!H646&lt;=FLAT!$L$2),TRUE,FALSE)</f>
        <v>1</v>
      </c>
      <c r="Z646" t="b">
        <f>VLOOKUP(V646,lists!$B$7:$C$8,2,FALSE)</f>
        <v>1</v>
      </c>
      <c r="AA646" t="b">
        <f>VLOOKUP(IF(K646="","Open",SUBSTITUTE(K646,"/Nov","")),lists!$B$27:$D$29,2,FALSE)</f>
        <v>1</v>
      </c>
      <c r="AB646" t="b">
        <f>VLOOKUP(I646,lists!B:C,2,FALSE)</f>
        <v>1</v>
      </c>
      <c r="AC646" t="b">
        <f>VLOOKUP(E646,lists!$B$23:$D$25,2,FALSE)</f>
        <v>1</v>
      </c>
      <c r="AD646">
        <f t="shared" si="54"/>
        <v>1</v>
      </c>
      <c r="AP646" s="32">
        <v>44010</v>
      </c>
      <c r="AQ646" s="32" t="s">
        <v>220</v>
      </c>
      <c r="AR646" s="32" t="s">
        <v>48</v>
      </c>
      <c r="AS646" s="32" t="s">
        <v>30</v>
      </c>
      <c r="AT646" s="32" t="s">
        <v>37</v>
      </c>
      <c r="AU646" s="32">
        <v>6</v>
      </c>
      <c r="AV646" s="32">
        <v>4</v>
      </c>
      <c r="AW646" s="32" t="s">
        <v>32</v>
      </c>
      <c r="BA646" s="32" t="s">
        <v>43</v>
      </c>
      <c r="BB646" s="32" t="s">
        <v>34</v>
      </c>
      <c r="BC646" s="32">
        <v>61</v>
      </c>
      <c r="BD646" s="32">
        <v>80</v>
      </c>
      <c r="BG646" s="32" t="s">
        <v>43</v>
      </c>
      <c r="BH646" s="32" t="s">
        <v>34</v>
      </c>
      <c r="BI646" s="32" t="s">
        <v>308</v>
      </c>
    </row>
    <row r="647" spans="1:61" x14ac:dyDescent="0.35">
      <c r="A647" s="4">
        <f t="shared" si="55"/>
        <v>647</v>
      </c>
      <c r="B647" s="4">
        <f t="shared" si="56"/>
        <v>646</v>
      </c>
      <c r="C647" s="12">
        <v>44073</v>
      </c>
      <c r="D647" t="s">
        <v>57</v>
      </c>
      <c r="E647" s="5" t="s">
        <v>54</v>
      </c>
      <c r="F647" t="s">
        <v>840</v>
      </c>
      <c r="G647" t="s">
        <v>333</v>
      </c>
      <c r="H647" s="21">
        <f>VLOOKUP(G647,lists!Z:AA,2,FALSE)</f>
        <v>7</v>
      </c>
      <c r="I647">
        <v>6</v>
      </c>
      <c r="J647" t="s">
        <v>32</v>
      </c>
      <c r="N647" t="s">
        <v>863</v>
      </c>
      <c r="O647" t="s">
        <v>34</v>
      </c>
      <c r="P647"/>
      <c r="Q647" t="s">
        <v>321</v>
      </c>
      <c r="U647" s="3" t="str">
        <f t="shared" si="58"/>
        <v>3YO</v>
      </c>
      <c r="V647" s="3" t="str">
        <f t="shared" si="57"/>
        <v>A</v>
      </c>
      <c r="W647" t="b">
        <f>VLOOKUP(J647,lists!$B$2:$C$3,2,FALSE)</f>
        <v>1</v>
      </c>
      <c r="X647" t="b">
        <f>VLOOKUP(U647,lists!$B:$C,2,FALSE)</f>
        <v>1</v>
      </c>
      <c r="Y647" t="b">
        <f>IF(AND(H647&gt;=FLAT!$L$1,'Raw - F'!H647&lt;=FLAT!$L$2),TRUE,FALSE)</f>
        <v>1</v>
      </c>
      <c r="Z647" t="b">
        <f>VLOOKUP(V647,lists!$B$7:$C$8,2,FALSE)</f>
        <v>1</v>
      </c>
      <c r="AA647" t="b">
        <f>VLOOKUP(IF(K647="","Open",SUBSTITUTE(K647,"/Nov","")),lists!$B$27:$D$29,2,FALSE)</f>
        <v>1</v>
      </c>
      <c r="AB647" t="b">
        <f>VLOOKUP(I647,lists!B:C,2,FALSE)</f>
        <v>1</v>
      </c>
      <c r="AC647" t="b">
        <f>VLOOKUP(E647,lists!$B$23:$D$25,2,FALSE)</f>
        <v>1</v>
      </c>
      <c r="AD647">
        <f t="shared" si="54"/>
        <v>1</v>
      </c>
      <c r="AP647" s="32">
        <v>44010</v>
      </c>
      <c r="AQ647" s="32" t="s">
        <v>220</v>
      </c>
      <c r="AR647" s="32" t="s">
        <v>48</v>
      </c>
      <c r="AS647" s="32" t="s">
        <v>30</v>
      </c>
      <c r="AT647" s="32" t="s">
        <v>31</v>
      </c>
      <c r="AU647" s="32">
        <v>12</v>
      </c>
      <c r="AV647" s="32">
        <v>4</v>
      </c>
      <c r="AW647" s="32" t="s">
        <v>32</v>
      </c>
      <c r="BA647" s="32" t="s">
        <v>33</v>
      </c>
      <c r="BB647" s="32" t="s">
        <v>34</v>
      </c>
      <c r="BC647" s="32">
        <v>66</v>
      </c>
      <c r="BD647" s="32">
        <v>85</v>
      </c>
      <c r="BG647" s="32" t="s">
        <v>81</v>
      </c>
      <c r="BH647" s="32" t="s">
        <v>34</v>
      </c>
      <c r="BI647" s="32" t="s">
        <v>293</v>
      </c>
    </row>
    <row r="648" spans="1:61" x14ac:dyDescent="0.35">
      <c r="A648" s="4">
        <f t="shared" si="55"/>
        <v>648</v>
      </c>
      <c r="B648" s="4">
        <f t="shared" si="56"/>
        <v>647</v>
      </c>
      <c r="C648" s="12">
        <v>44073</v>
      </c>
      <c r="D648" t="s">
        <v>57</v>
      </c>
      <c r="E648" s="5" t="s">
        <v>54</v>
      </c>
      <c r="F648" t="s">
        <v>841</v>
      </c>
      <c r="G648" t="s">
        <v>328</v>
      </c>
      <c r="H648" s="21">
        <f>VLOOKUP(G648,lists!Z:AA,2,FALSE)</f>
        <v>6</v>
      </c>
      <c r="I648">
        <v>5</v>
      </c>
      <c r="J648" t="s">
        <v>32</v>
      </c>
      <c r="N648" t="s">
        <v>862</v>
      </c>
      <c r="O648" t="s">
        <v>34</v>
      </c>
      <c r="P648"/>
      <c r="Q648" t="s">
        <v>296</v>
      </c>
      <c r="U648" s="3" t="str">
        <f t="shared" si="58"/>
        <v>Other</v>
      </c>
      <c r="V648" s="3" t="str">
        <f t="shared" si="57"/>
        <v>A</v>
      </c>
      <c r="W648" t="b">
        <f>VLOOKUP(J648,lists!$B$2:$C$3,2,FALSE)</f>
        <v>1</v>
      </c>
      <c r="X648" t="b">
        <f>VLOOKUP(U648,lists!$B:$C,2,FALSE)</f>
        <v>1</v>
      </c>
      <c r="Y648" t="b">
        <f>IF(AND(H648&gt;=FLAT!$L$1,'Raw - F'!H648&lt;=FLAT!$L$2),TRUE,FALSE)</f>
        <v>1</v>
      </c>
      <c r="Z648" t="b">
        <f>VLOOKUP(V648,lists!$B$7:$C$8,2,FALSE)</f>
        <v>1</v>
      </c>
      <c r="AA648" t="b">
        <f>VLOOKUP(IF(K648="","Open",SUBSTITUTE(K648,"/Nov","")),lists!$B$27:$D$29,2,FALSE)</f>
        <v>1</v>
      </c>
      <c r="AB648" t="b">
        <f>VLOOKUP(I648,lists!B:C,2,FALSE)</f>
        <v>1</v>
      </c>
      <c r="AC648" t="b">
        <f>VLOOKUP(E648,lists!$B$23:$D$25,2,FALSE)</f>
        <v>1</v>
      </c>
      <c r="AD648">
        <f t="shared" si="54"/>
        <v>1</v>
      </c>
      <c r="AP648" s="32">
        <v>44010</v>
      </c>
      <c r="AQ648" s="32" t="s">
        <v>220</v>
      </c>
      <c r="AR648" s="32" t="s">
        <v>48</v>
      </c>
      <c r="AS648" s="32" t="s">
        <v>44</v>
      </c>
      <c r="AT648" s="32" t="s">
        <v>39</v>
      </c>
      <c r="AU648" s="32">
        <v>5</v>
      </c>
      <c r="AV648" s="32">
        <v>5</v>
      </c>
      <c r="AW648" s="32" t="s">
        <v>40</v>
      </c>
      <c r="AX648" s="32" t="s">
        <v>41</v>
      </c>
      <c r="BA648" s="32" t="s">
        <v>42</v>
      </c>
      <c r="BB648" s="32" t="s">
        <v>34</v>
      </c>
      <c r="BC648" s="32">
        <v>0</v>
      </c>
      <c r="BD648" s="32">
        <v>0</v>
      </c>
      <c r="BG648" s="32" t="s">
        <v>42</v>
      </c>
      <c r="BH648" s="32" t="s">
        <v>34</v>
      </c>
      <c r="BI648" s="32" t="s">
        <v>91</v>
      </c>
    </row>
    <row r="649" spans="1:61" x14ac:dyDescent="0.35">
      <c r="A649" s="4">
        <f t="shared" si="55"/>
        <v>649</v>
      </c>
      <c r="B649" s="4">
        <f t="shared" si="56"/>
        <v>648</v>
      </c>
      <c r="C649" s="12">
        <v>44073</v>
      </c>
      <c r="D649" t="s">
        <v>57</v>
      </c>
      <c r="E649" s="5" t="s">
        <v>54</v>
      </c>
      <c r="F649" t="s">
        <v>842</v>
      </c>
      <c r="G649" t="s">
        <v>328</v>
      </c>
      <c r="H649" s="21">
        <f>VLOOKUP(G649,lists!Z:AA,2,FALSE)</f>
        <v>6</v>
      </c>
      <c r="I649">
        <v>4</v>
      </c>
      <c r="J649" t="s">
        <v>32</v>
      </c>
      <c r="N649" t="s">
        <v>861</v>
      </c>
      <c r="O649" t="s">
        <v>34</v>
      </c>
      <c r="P649"/>
      <c r="Q649" t="s">
        <v>293</v>
      </c>
      <c r="U649" s="3" t="str">
        <f t="shared" si="58"/>
        <v>2YO</v>
      </c>
      <c r="V649" s="3" t="str">
        <f t="shared" si="57"/>
        <v>A</v>
      </c>
      <c r="W649" t="b">
        <f>VLOOKUP(J649,lists!$B$2:$C$3,2,FALSE)</f>
        <v>1</v>
      </c>
      <c r="X649" t="b">
        <f>VLOOKUP(U649,lists!$B:$C,2,FALSE)</f>
        <v>1</v>
      </c>
      <c r="Y649" t="b">
        <f>IF(AND(H649&gt;=FLAT!$L$1,'Raw - F'!H649&lt;=FLAT!$L$2),TRUE,FALSE)</f>
        <v>1</v>
      </c>
      <c r="Z649" t="b">
        <f>VLOOKUP(V649,lists!$B$7:$C$8,2,FALSE)</f>
        <v>1</v>
      </c>
      <c r="AA649" t="b">
        <f>VLOOKUP(IF(K649="","Open",SUBSTITUTE(K649,"/Nov","")),lists!$B$27:$D$29,2,FALSE)</f>
        <v>1</v>
      </c>
      <c r="AB649" t="b">
        <f>VLOOKUP(I649,lists!B:C,2,FALSE)</f>
        <v>1</v>
      </c>
      <c r="AC649" t="b">
        <f>VLOOKUP(E649,lists!$B$23:$D$25,2,FALSE)</f>
        <v>1</v>
      </c>
      <c r="AD649">
        <f t="shared" si="54"/>
        <v>1</v>
      </c>
      <c r="AP649" s="32">
        <v>44010</v>
      </c>
      <c r="AQ649" s="32" t="s">
        <v>220</v>
      </c>
      <c r="AR649" s="32" t="s">
        <v>48</v>
      </c>
      <c r="AS649" s="32" t="s">
        <v>44</v>
      </c>
      <c r="AT649" s="32" t="s">
        <v>36</v>
      </c>
      <c r="AU649" s="32">
        <v>8</v>
      </c>
      <c r="AV649" s="32">
        <v>5</v>
      </c>
      <c r="AW649" s="32" t="s">
        <v>40</v>
      </c>
      <c r="AX649" s="32" t="s">
        <v>41</v>
      </c>
      <c r="BA649" s="32" t="s">
        <v>46</v>
      </c>
      <c r="BB649" s="32" t="s">
        <v>34</v>
      </c>
      <c r="BC649" s="32">
        <v>0</v>
      </c>
      <c r="BD649" s="32">
        <v>0</v>
      </c>
      <c r="BG649" s="32" t="s">
        <v>81</v>
      </c>
      <c r="BH649" s="32" t="s">
        <v>34</v>
      </c>
      <c r="BI649" s="32" t="s">
        <v>91</v>
      </c>
    </row>
    <row r="650" spans="1:61" x14ac:dyDescent="0.35">
      <c r="A650" s="4">
        <f t="shared" si="55"/>
        <v>650</v>
      </c>
      <c r="B650" s="4">
        <f t="shared" si="56"/>
        <v>649</v>
      </c>
      <c r="C650" s="12">
        <v>44073</v>
      </c>
      <c r="D650" t="s">
        <v>57</v>
      </c>
      <c r="E650" s="5" t="s">
        <v>54</v>
      </c>
      <c r="F650" t="s">
        <v>843</v>
      </c>
      <c r="G650" t="s">
        <v>329</v>
      </c>
      <c r="H650" s="21">
        <f>VLOOKUP(G650,lists!Z:AA,2,FALSE)</f>
        <v>8</v>
      </c>
      <c r="I650">
        <v>5</v>
      </c>
      <c r="J650" t="s">
        <v>32</v>
      </c>
      <c r="N650" t="s">
        <v>862</v>
      </c>
      <c r="O650" t="s">
        <v>34</v>
      </c>
      <c r="P650"/>
      <c r="Q650" t="s">
        <v>296</v>
      </c>
      <c r="U650" s="3" t="str">
        <f t="shared" si="58"/>
        <v>Other</v>
      </c>
      <c r="V650" s="3" t="str">
        <f t="shared" si="57"/>
        <v>A</v>
      </c>
      <c r="W650" t="b">
        <f>VLOOKUP(J650,lists!$B$2:$C$3,2,FALSE)</f>
        <v>1</v>
      </c>
      <c r="X650" t="b">
        <f>VLOOKUP(U650,lists!$B:$C,2,FALSE)</f>
        <v>1</v>
      </c>
      <c r="Y650" t="b">
        <f>IF(AND(H650&gt;=FLAT!$L$1,'Raw - F'!H650&lt;=FLAT!$L$2),TRUE,FALSE)</f>
        <v>1</v>
      </c>
      <c r="Z650" t="b">
        <f>VLOOKUP(V650,lists!$B$7:$C$8,2,FALSE)</f>
        <v>1</v>
      </c>
      <c r="AA650" t="b">
        <f>VLOOKUP(IF(K650="","Open",SUBSTITUTE(K650,"/Nov","")),lists!$B$27:$D$29,2,FALSE)</f>
        <v>1</v>
      </c>
      <c r="AB650" t="b">
        <f>VLOOKUP(I650,lists!B:C,2,FALSE)</f>
        <v>1</v>
      </c>
      <c r="AC650" t="b">
        <f>VLOOKUP(E650,lists!$B$23:$D$25,2,FALSE)</f>
        <v>1</v>
      </c>
      <c r="AD650">
        <f t="shared" si="54"/>
        <v>1</v>
      </c>
      <c r="AP650" s="32">
        <v>44010</v>
      </c>
      <c r="AQ650" s="32" t="s">
        <v>220</v>
      </c>
      <c r="AR650" s="32" t="s">
        <v>48</v>
      </c>
      <c r="AS650" s="32" t="s">
        <v>30</v>
      </c>
      <c r="AT650" s="32" t="s">
        <v>36</v>
      </c>
      <c r="AU650" s="32">
        <v>8</v>
      </c>
      <c r="AV650" s="32">
        <v>5</v>
      </c>
      <c r="AW650" s="32" t="s">
        <v>32</v>
      </c>
      <c r="BA650" s="32" t="s">
        <v>43</v>
      </c>
      <c r="BB650" s="32" t="s">
        <v>34</v>
      </c>
      <c r="BC650" s="32">
        <v>51</v>
      </c>
      <c r="BD650" s="32">
        <v>70</v>
      </c>
      <c r="BG650" s="32" t="s">
        <v>43</v>
      </c>
      <c r="BH650" s="32" t="s">
        <v>34</v>
      </c>
      <c r="BI650" s="32" t="s">
        <v>303</v>
      </c>
    </row>
    <row r="651" spans="1:61" x14ac:dyDescent="0.35">
      <c r="A651" s="4">
        <f t="shared" si="55"/>
        <v>651</v>
      </c>
      <c r="B651" s="4">
        <f t="shared" si="56"/>
        <v>650</v>
      </c>
      <c r="C651" s="12">
        <v>44073</v>
      </c>
      <c r="D651" t="s">
        <v>57</v>
      </c>
      <c r="E651" s="5" t="s">
        <v>54</v>
      </c>
      <c r="F651" t="s">
        <v>844</v>
      </c>
      <c r="G651" t="s">
        <v>330</v>
      </c>
      <c r="H651" s="21">
        <f>VLOOKUP(G651,lists!Z:AA,2,FALSE)</f>
        <v>10</v>
      </c>
      <c r="I651">
        <v>5</v>
      </c>
      <c r="J651" t="s">
        <v>32</v>
      </c>
      <c r="M651" t="s">
        <v>377</v>
      </c>
      <c r="N651" t="s">
        <v>864</v>
      </c>
      <c r="O651" t="s">
        <v>34</v>
      </c>
      <c r="P651"/>
      <c r="Q651" t="s">
        <v>303</v>
      </c>
      <c r="U651" s="3" t="str">
        <f t="shared" si="58"/>
        <v>Other</v>
      </c>
      <c r="V651" s="3" t="str">
        <f t="shared" si="57"/>
        <v>A</v>
      </c>
      <c r="W651" t="b">
        <f>VLOOKUP(J651,lists!$B$2:$C$3,2,FALSE)</f>
        <v>1</v>
      </c>
      <c r="X651" t="b">
        <f>VLOOKUP(U651,lists!$B:$C,2,FALSE)</f>
        <v>1</v>
      </c>
      <c r="Y651" t="b">
        <f>IF(AND(H651&gt;=FLAT!$L$1,'Raw - F'!H651&lt;=FLAT!$L$2),TRUE,FALSE)</f>
        <v>1</v>
      </c>
      <c r="Z651" t="b">
        <f>VLOOKUP(V651,lists!$B$7:$C$8,2,FALSE)</f>
        <v>1</v>
      </c>
      <c r="AA651" t="b">
        <f>VLOOKUP(IF(K651="","Open",SUBSTITUTE(K651,"/Nov","")),lists!$B$27:$D$29,2,FALSE)</f>
        <v>1</v>
      </c>
      <c r="AB651" t="b">
        <f>VLOOKUP(I651,lists!B:C,2,FALSE)</f>
        <v>1</v>
      </c>
      <c r="AC651" t="b">
        <f>VLOOKUP(E651,lists!$B$23:$D$25,2,FALSE)</f>
        <v>1</v>
      </c>
      <c r="AD651">
        <f t="shared" si="54"/>
        <v>1</v>
      </c>
      <c r="AP651" s="32">
        <v>44010</v>
      </c>
      <c r="AQ651" s="32" t="s">
        <v>220</v>
      </c>
      <c r="AR651" s="32" t="s">
        <v>48</v>
      </c>
      <c r="AS651" s="32" t="s">
        <v>30</v>
      </c>
      <c r="AT651" s="32" t="s">
        <v>45</v>
      </c>
      <c r="AU651" s="32">
        <v>10</v>
      </c>
      <c r="AV651" s="32">
        <v>6</v>
      </c>
      <c r="AW651" s="32" t="s">
        <v>32</v>
      </c>
      <c r="BA651" s="32" t="s">
        <v>33</v>
      </c>
      <c r="BB651" s="32" t="s">
        <v>34</v>
      </c>
      <c r="BC651" s="32">
        <v>46</v>
      </c>
      <c r="BD651" s="32">
        <v>58</v>
      </c>
      <c r="BG651" s="32" t="s">
        <v>81</v>
      </c>
      <c r="BH651" s="32" t="s">
        <v>34</v>
      </c>
      <c r="BI651" s="32" t="s">
        <v>312</v>
      </c>
    </row>
    <row r="652" spans="1:61" x14ac:dyDescent="0.35">
      <c r="A652" s="4">
        <f t="shared" si="55"/>
        <v>652</v>
      </c>
      <c r="B652" s="4">
        <f t="shared" si="56"/>
        <v>651</v>
      </c>
      <c r="C652" s="12">
        <v>44073</v>
      </c>
      <c r="D652" t="s">
        <v>57</v>
      </c>
      <c r="E652" s="5" t="s">
        <v>54</v>
      </c>
      <c r="F652" t="s">
        <v>845</v>
      </c>
      <c r="G652" t="s">
        <v>330</v>
      </c>
      <c r="H652" s="21">
        <f>VLOOKUP(G652,lists!Z:AA,2,FALSE)</f>
        <v>10</v>
      </c>
      <c r="I652">
        <v>2</v>
      </c>
      <c r="J652" t="s">
        <v>32</v>
      </c>
      <c r="N652" t="s">
        <v>862</v>
      </c>
      <c r="O652" t="s">
        <v>34</v>
      </c>
      <c r="P652"/>
      <c r="Q652" t="s">
        <v>300</v>
      </c>
      <c r="U652" s="3" t="str">
        <f t="shared" si="58"/>
        <v>Other</v>
      </c>
      <c r="V652" s="3" t="str">
        <f t="shared" si="57"/>
        <v>A</v>
      </c>
      <c r="W652" t="b">
        <f>VLOOKUP(J652,lists!$B$2:$C$3,2,FALSE)</f>
        <v>1</v>
      </c>
      <c r="X652" t="b">
        <f>VLOOKUP(U652,lists!$B:$C,2,FALSE)</f>
        <v>1</v>
      </c>
      <c r="Y652" t="b">
        <f>IF(AND(H652&gt;=FLAT!$L$1,'Raw - F'!H652&lt;=FLAT!$L$2),TRUE,FALSE)</f>
        <v>1</v>
      </c>
      <c r="Z652" t="b">
        <f>VLOOKUP(V652,lists!$B$7:$C$8,2,FALSE)</f>
        <v>1</v>
      </c>
      <c r="AA652" t="b">
        <f>VLOOKUP(IF(K652="","Open",SUBSTITUTE(K652,"/Nov","")),lists!$B$27:$D$29,2,FALSE)</f>
        <v>1</v>
      </c>
      <c r="AB652" t="b">
        <f>VLOOKUP(I652,lists!B:C,2,FALSE)</f>
        <v>1</v>
      </c>
      <c r="AC652" t="b">
        <f>VLOOKUP(E652,lists!$B$23:$D$25,2,FALSE)</f>
        <v>1</v>
      </c>
      <c r="AD652">
        <f t="shared" si="54"/>
        <v>1</v>
      </c>
      <c r="AP652" s="32">
        <v>44010</v>
      </c>
      <c r="AQ652" s="32" t="s">
        <v>220</v>
      </c>
      <c r="AR652" s="32" t="s">
        <v>48</v>
      </c>
      <c r="AS652" s="32" t="s">
        <v>288</v>
      </c>
      <c r="AT652" s="32" t="s">
        <v>37</v>
      </c>
      <c r="AU652" s="32">
        <v>6</v>
      </c>
      <c r="AV652" s="32">
        <v>1</v>
      </c>
      <c r="AW652" s="32" t="s">
        <v>40</v>
      </c>
      <c r="BA652" s="32" t="s">
        <v>43</v>
      </c>
      <c r="BB652" s="32" t="s">
        <v>34</v>
      </c>
      <c r="BC652" s="32">
        <v>0</v>
      </c>
      <c r="BD652" s="32">
        <v>0</v>
      </c>
      <c r="BG652" s="32" t="s">
        <v>43</v>
      </c>
      <c r="BH652" s="32" t="s">
        <v>34</v>
      </c>
      <c r="BI652" s="32" t="s">
        <v>91</v>
      </c>
    </row>
    <row r="653" spans="1:61" x14ac:dyDescent="0.35">
      <c r="A653" s="4">
        <f t="shared" si="55"/>
        <v>653</v>
      </c>
      <c r="B653" s="4">
        <f t="shared" si="56"/>
        <v>652</v>
      </c>
      <c r="C653" s="12">
        <v>44073</v>
      </c>
      <c r="D653" t="s">
        <v>57</v>
      </c>
      <c r="E653" s="5" t="s">
        <v>54</v>
      </c>
      <c r="F653" t="s">
        <v>351</v>
      </c>
      <c r="G653" t="s">
        <v>327</v>
      </c>
      <c r="H653" s="21">
        <f>VLOOKUP(G653,lists!Z:AA,2,FALSE)</f>
        <v>5</v>
      </c>
      <c r="I653">
        <v>6</v>
      </c>
      <c r="J653" t="s">
        <v>32</v>
      </c>
      <c r="N653" t="s">
        <v>861</v>
      </c>
      <c r="O653" t="s">
        <v>34</v>
      </c>
      <c r="P653"/>
      <c r="Q653" t="s">
        <v>297</v>
      </c>
      <c r="U653" s="3" t="str">
        <f t="shared" si="58"/>
        <v>2YO</v>
      </c>
      <c r="V653" s="3" t="str">
        <f t="shared" si="57"/>
        <v>A</v>
      </c>
      <c r="W653" t="b">
        <f>VLOOKUP(J653,lists!$B$2:$C$3,2,FALSE)</f>
        <v>1</v>
      </c>
      <c r="X653" t="b">
        <f>VLOOKUP(U653,lists!$B:$C,2,FALSE)</f>
        <v>1</v>
      </c>
      <c r="Y653" t="b">
        <f>IF(AND(H653&gt;=FLAT!$L$1,'Raw - F'!H653&lt;=FLAT!$L$2),TRUE,FALSE)</f>
        <v>1</v>
      </c>
      <c r="Z653" t="b">
        <f>VLOOKUP(V653,lists!$B$7:$C$8,2,FALSE)</f>
        <v>1</v>
      </c>
      <c r="AA653" t="b">
        <f>VLOOKUP(IF(K653="","Open",SUBSTITUTE(K653,"/Nov","")),lists!$B$27:$D$29,2,FALSE)</f>
        <v>1</v>
      </c>
      <c r="AB653" t="b">
        <f>VLOOKUP(I653,lists!B:C,2,FALSE)</f>
        <v>1</v>
      </c>
      <c r="AC653" t="b">
        <f>VLOOKUP(E653,lists!$B$23:$D$25,2,FALSE)</f>
        <v>1</v>
      </c>
      <c r="AD653">
        <f t="shared" si="54"/>
        <v>1</v>
      </c>
      <c r="AP653" s="32">
        <v>44010</v>
      </c>
      <c r="AQ653" s="32" t="s">
        <v>220</v>
      </c>
      <c r="AR653" s="32" t="s">
        <v>48</v>
      </c>
      <c r="AS653" s="32" t="s">
        <v>289</v>
      </c>
      <c r="AT653" s="32" t="s">
        <v>36</v>
      </c>
      <c r="AU653" s="32">
        <v>8</v>
      </c>
      <c r="AV653" s="32">
        <v>1</v>
      </c>
      <c r="AW653" s="32" t="s">
        <v>40</v>
      </c>
      <c r="BA653" s="32" t="s">
        <v>46</v>
      </c>
      <c r="BB653" s="32" t="s">
        <v>34</v>
      </c>
      <c r="BC653" s="32">
        <v>0</v>
      </c>
      <c r="BD653" s="32">
        <v>0</v>
      </c>
      <c r="BG653" s="32" t="s">
        <v>81</v>
      </c>
      <c r="BH653" s="32" t="s">
        <v>34</v>
      </c>
      <c r="BI653" s="32" t="s">
        <v>91</v>
      </c>
    </row>
    <row r="654" spans="1:61" x14ac:dyDescent="0.35">
      <c r="A654" s="4">
        <f t="shared" si="55"/>
        <v>654</v>
      </c>
      <c r="B654" s="4">
        <f t="shared" si="56"/>
        <v>653</v>
      </c>
      <c r="C654" s="12">
        <v>44074</v>
      </c>
      <c r="D654" t="s">
        <v>199</v>
      </c>
      <c r="E654" s="5" t="s">
        <v>29</v>
      </c>
      <c r="F654" t="s">
        <v>846</v>
      </c>
      <c r="G654" t="s">
        <v>330</v>
      </c>
      <c r="H654" s="21">
        <f>VLOOKUP(G654,lists!Z:AA,2,FALSE)</f>
        <v>10</v>
      </c>
      <c r="I654">
        <v>3</v>
      </c>
      <c r="J654" t="s">
        <v>32</v>
      </c>
      <c r="N654" t="s">
        <v>862</v>
      </c>
      <c r="O654" t="s">
        <v>34</v>
      </c>
      <c r="P654"/>
      <c r="Q654" t="s">
        <v>304</v>
      </c>
      <c r="U654" s="3" t="str">
        <f t="shared" si="58"/>
        <v>Other</v>
      </c>
      <c r="V654" s="3" t="str">
        <f t="shared" si="57"/>
        <v>A</v>
      </c>
      <c r="W654" t="b">
        <f>VLOOKUP(J654,lists!$B$2:$C$3,2,FALSE)</f>
        <v>1</v>
      </c>
      <c r="X654" t="b">
        <f>VLOOKUP(U654,lists!$B:$C,2,FALSE)</f>
        <v>1</v>
      </c>
      <c r="Y654" t="b">
        <f>IF(AND(H654&gt;=FLAT!$L$1,'Raw - F'!H654&lt;=FLAT!$L$2),TRUE,FALSE)</f>
        <v>1</v>
      </c>
      <c r="Z654" t="b">
        <f>VLOOKUP(V654,lists!$B$7:$C$8,2,FALSE)</f>
        <v>1</v>
      </c>
      <c r="AA654" t="b">
        <f>VLOOKUP(IF(K654="","Open",SUBSTITUTE(K654,"/Nov","")),lists!$B$27:$D$29,2,FALSE)</f>
        <v>1</v>
      </c>
      <c r="AB654" t="b">
        <f>VLOOKUP(I654,lists!B:C,2,FALSE)</f>
        <v>1</v>
      </c>
      <c r="AC654" t="b">
        <f>VLOOKUP(E654,lists!$B$23:$D$25,2,FALSE)</f>
        <v>1</v>
      </c>
      <c r="AD654">
        <f t="shared" si="54"/>
        <v>1</v>
      </c>
      <c r="AP654" s="32">
        <v>44010</v>
      </c>
      <c r="AQ654" s="32" t="s">
        <v>220</v>
      </c>
      <c r="AR654" s="32" t="s">
        <v>48</v>
      </c>
      <c r="AS654" s="32" t="s">
        <v>30</v>
      </c>
      <c r="AT654" s="32" t="s">
        <v>36</v>
      </c>
      <c r="AU654" s="32">
        <v>8</v>
      </c>
      <c r="AV654" s="32">
        <v>2</v>
      </c>
      <c r="AW654" s="32" t="s">
        <v>32</v>
      </c>
      <c r="BA654" s="32" t="s">
        <v>43</v>
      </c>
      <c r="BB654" s="32" t="s">
        <v>34</v>
      </c>
      <c r="BC654" s="32">
        <v>81</v>
      </c>
      <c r="BD654" s="32">
        <v>100</v>
      </c>
      <c r="BG654" s="32" t="s">
        <v>43</v>
      </c>
      <c r="BH654" s="32" t="s">
        <v>34</v>
      </c>
      <c r="BI654" s="32" t="s">
        <v>300</v>
      </c>
    </row>
    <row r="655" spans="1:61" x14ac:dyDescent="0.35">
      <c r="A655" s="4">
        <f t="shared" si="55"/>
        <v>655</v>
      </c>
      <c r="B655" s="4">
        <f t="shared" si="56"/>
        <v>654</v>
      </c>
      <c r="C655" s="12">
        <v>44074</v>
      </c>
      <c r="D655" t="s">
        <v>199</v>
      </c>
      <c r="E655" s="5" t="s">
        <v>29</v>
      </c>
      <c r="F655" t="s">
        <v>847</v>
      </c>
      <c r="G655" t="s">
        <v>329</v>
      </c>
      <c r="H655" s="21">
        <f>VLOOKUP(G655,lists!Z:AA,2,FALSE)</f>
        <v>8</v>
      </c>
      <c r="I655">
        <v>2</v>
      </c>
      <c r="J655" t="s">
        <v>32</v>
      </c>
      <c r="N655" t="s">
        <v>862</v>
      </c>
      <c r="O655" t="s">
        <v>34</v>
      </c>
      <c r="P655"/>
      <c r="Q655" t="s">
        <v>300</v>
      </c>
      <c r="U655" s="3" t="str">
        <f t="shared" si="58"/>
        <v>Other</v>
      </c>
      <c r="V655" s="3" t="str">
        <f t="shared" si="57"/>
        <v>A</v>
      </c>
      <c r="W655" t="b">
        <f>VLOOKUP(J655,lists!$B$2:$C$3,2,FALSE)</f>
        <v>1</v>
      </c>
      <c r="X655" t="b">
        <f>VLOOKUP(U655,lists!$B:$C,2,FALSE)</f>
        <v>1</v>
      </c>
      <c r="Y655" t="b">
        <f>IF(AND(H655&gt;=FLAT!$L$1,'Raw - F'!H655&lt;=FLAT!$L$2),TRUE,FALSE)</f>
        <v>1</v>
      </c>
      <c r="Z655" t="b">
        <f>VLOOKUP(V655,lists!$B$7:$C$8,2,FALSE)</f>
        <v>1</v>
      </c>
      <c r="AA655" t="b">
        <f>VLOOKUP(IF(K655="","Open",SUBSTITUTE(K655,"/Nov","")),lists!$B$27:$D$29,2,FALSE)</f>
        <v>1</v>
      </c>
      <c r="AB655" t="b">
        <f>VLOOKUP(I655,lists!B:C,2,FALSE)</f>
        <v>1</v>
      </c>
      <c r="AC655" t="b">
        <f>VLOOKUP(E655,lists!$B$23:$D$25,2,FALSE)</f>
        <v>1</v>
      </c>
      <c r="AD655">
        <f t="shared" si="54"/>
        <v>1</v>
      </c>
      <c r="AP655" s="32">
        <v>44011</v>
      </c>
      <c r="AQ655" s="32" t="s">
        <v>219</v>
      </c>
      <c r="AR655" s="32" t="s">
        <v>29</v>
      </c>
      <c r="AS655" s="32" t="s">
        <v>30</v>
      </c>
      <c r="AT655" s="32" t="s">
        <v>51</v>
      </c>
      <c r="AU655" s="32">
        <v>7</v>
      </c>
      <c r="AV655" s="32">
        <v>4</v>
      </c>
      <c r="AW655" s="32" t="s">
        <v>32</v>
      </c>
      <c r="BA655" s="32" t="s">
        <v>33</v>
      </c>
      <c r="BB655" s="32" t="s">
        <v>34</v>
      </c>
      <c r="BC655" s="32">
        <v>58</v>
      </c>
      <c r="BD655" s="32">
        <v>77</v>
      </c>
      <c r="BG655" s="32" t="s">
        <v>81</v>
      </c>
      <c r="BH655" s="32" t="s">
        <v>34</v>
      </c>
      <c r="BI655" s="32" t="s">
        <v>310</v>
      </c>
    </row>
    <row r="656" spans="1:61" x14ac:dyDescent="0.35">
      <c r="A656" s="4">
        <f t="shared" si="55"/>
        <v>656</v>
      </c>
      <c r="B656" s="4">
        <f t="shared" si="56"/>
        <v>655</v>
      </c>
      <c r="C656" s="12">
        <v>44074</v>
      </c>
      <c r="D656" t="s">
        <v>199</v>
      </c>
      <c r="E656" s="5" t="s">
        <v>29</v>
      </c>
      <c r="F656" t="s">
        <v>848</v>
      </c>
      <c r="G656" t="s">
        <v>330</v>
      </c>
      <c r="H656" s="21">
        <f>VLOOKUP(G656,lists!Z:AA,2,FALSE)</f>
        <v>10</v>
      </c>
      <c r="I656">
        <v>6</v>
      </c>
      <c r="J656" t="s">
        <v>32</v>
      </c>
      <c r="N656" t="s">
        <v>862</v>
      </c>
      <c r="O656" t="s">
        <v>34</v>
      </c>
      <c r="P656"/>
      <c r="Q656" t="s">
        <v>297</v>
      </c>
      <c r="U656" s="3" t="str">
        <f t="shared" si="58"/>
        <v>Other</v>
      </c>
      <c r="V656" s="3" t="str">
        <f t="shared" si="57"/>
        <v>A</v>
      </c>
      <c r="W656" t="b">
        <f>VLOOKUP(J656,lists!$B$2:$C$3,2,FALSE)</f>
        <v>1</v>
      </c>
      <c r="X656" t="b">
        <f>VLOOKUP(U656,lists!$B:$C,2,FALSE)</f>
        <v>1</v>
      </c>
      <c r="Y656" t="b">
        <f>IF(AND(H656&gt;=FLAT!$L$1,'Raw - F'!H656&lt;=FLAT!$L$2),TRUE,FALSE)</f>
        <v>1</v>
      </c>
      <c r="Z656" t="b">
        <f>VLOOKUP(V656,lists!$B$7:$C$8,2,FALSE)</f>
        <v>1</v>
      </c>
      <c r="AA656" t="b">
        <f>VLOOKUP(IF(K656="","Open",SUBSTITUTE(K656,"/Nov","")),lists!$B$27:$D$29,2,FALSE)</f>
        <v>1</v>
      </c>
      <c r="AB656" t="b">
        <f>VLOOKUP(I656,lists!B:C,2,FALSE)</f>
        <v>1</v>
      </c>
      <c r="AC656" t="b">
        <f>VLOOKUP(E656,lists!$B$23:$D$25,2,FALSE)</f>
        <v>1</v>
      </c>
      <c r="AD656">
        <f t="shared" si="54"/>
        <v>1</v>
      </c>
      <c r="AP656" s="32">
        <v>44011</v>
      </c>
      <c r="AQ656" s="32" t="s">
        <v>219</v>
      </c>
      <c r="AR656" s="32" t="s">
        <v>29</v>
      </c>
      <c r="AS656" s="32" t="s">
        <v>30</v>
      </c>
      <c r="AT656" s="32" t="s">
        <v>36</v>
      </c>
      <c r="AU656" s="32">
        <v>8</v>
      </c>
      <c r="AV656" s="32">
        <v>4</v>
      </c>
      <c r="AW656" s="32" t="s">
        <v>32</v>
      </c>
      <c r="BA656" s="32" t="s">
        <v>33</v>
      </c>
      <c r="BB656" s="32" t="s">
        <v>34</v>
      </c>
      <c r="BC656" s="32">
        <v>63</v>
      </c>
      <c r="BD656" s="32">
        <v>82</v>
      </c>
      <c r="BG656" s="32" t="s">
        <v>81</v>
      </c>
      <c r="BH656" s="32" t="s">
        <v>34</v>
      </c>
      <c r="BI656" s="32" t="s">
        <v>302</v>
      </c>
    </row>
    <row r="657" spans="1:61" x14ac:dyDescent="0.35">
      <c r="A657" s="4">
        <f t="shared" si="55"/>
        <v>657</v>
      </c>
      <c r="B657" s="4">
        <f t="shared" si="56"/>
        <v>656</v>
      </c>
      <c r="C657" s="12">
        <v>44074</v>
      </c>
      <c r="D657" t="s">
        <v>199</v>
      </c>
      <c r="E657" s="5" t="s">
        <v>29</v>
      </c>
      <c r="F657" t="s">
        <v>849</v>
      </c>
      <c r="G657" t="s">
        <v>328</v>
      </c>
      <c r="H657" s="21">
        <f>VLOOKUP(G657,lists!Z:AA,2,FALSE)</f>
        <v>6</v>
      </c>
      <c r="I657">
        <v>1</v>
      </c>
      <c r="J657" t="s">
        <v>40</v>
      </c>
      <c r="N657" t="s">
        <v>861</v>
      </c>
      <c r="O657" t="s">
        <v>34</v>
      </c>
      <c r="P657"/>
      <c r="Q657">
        <v>0</v>
      </c>
      <c r="U657" s="3" t="str">
        <f t="shared" si="58"/>
        <v>2YO</v>
      </c>
      <c r="V657" s="3" t="str">
        <f t="shared" si="57"/>
        <v>A</v>
      </c>
      <c r="W657" t="b">
        <f>VLOOKUP(J657,lists!$B$2:$C$3,2,FALSE)</f>
        <v>1</v>
      </c>
      <c r="X657" t="b">
        <f>VLOOKUP(U657,lists!$B:$C,2,FALSE)</f>
        <v>1</v>
      </c>
      <c r="Y657" t="b">
        <f>IF(AND(H657&gt;=FLAT!$L$1,'Raw - F'!H657&lt;=FLAT!$L$2),TRUE,FALSE)</f>
        <v>1</v>
      </c>
      <c r="Z657" t="b">
        <f>VLOOKUP(V657,lists!$B$7:$C$8,2,FALSE)</f>
        <v>1</v>
      </c>
      <c r="AA657" t="b">
        <f>VLOOKUP(IF(K657="","Open",SUBSTITUTE(K657,"/Nov","")),lists!$B$27:$D$29,2,FALSE)</f>
        <v>1</v>
      </c>
      <c r="AB657" t="b">
        <f>VLOOKUP(I657,lists!B:C,2,FALSE)</f>
        <v>1</v>
      </c>
      <c r="AC657" t="b">
        <f>VLOOKUP(E657,lists!$B$23:$D$25,2,FALSE)</f>
        <v>1</v>
      </c>
      <c r="AD657">
        <f t="shared" si="54"/>
        <v>1</v>
      </c>
      <c r="AP657" s="32">
        <v>44011</v>
      </c>
      <c r="AQ657" s="32" t="s">
        <v>219</v>
      </c>
      <c r="AR657" s="32" t="s">
        <v>29</v>
      </c>
      <c r="AS657" s="32" t="s">
        <v>49</v>
      </c>
      <c r="AT657" s="32" t="s">
        <v>39</v>
      </c>
      <c r="AU657" s="32">
        <v>5</v>
      </c>
      <c r="AV657" s="32">
        <v>5</v>
      </c>
      <c r="AW657" s="32" t="s">
        <v>40</v>
      </c>
      <c r="AX657" s="32" t="s">
        <v>50</v>
      </c>
      <c r="AY657" s="32" t="s">
        <v>56</v>
      </c>
      <c r="BA657" s="32" t="s">
        <v>42</v>
      </c>
      <c r="BB657" s="32" t="s">
        <v>34</v>
      </c>
      <c r="BC657" s="32">
        <v>0</v>
      </c>
      <c r="BD657" s="32">
        <v>0</v>
      </c>
      <c r="BG657" s="32" t="s">
        <v>42</v>
      </c>
      <c r="BH657" s="32" t="s">
        <v>34</v>
      </c>
      <c r="BI657" s="32" t="s">
        <v>91</v>
      </c>
    </row>
    <row r="658" spans="1:61" x14ac:dyDescent="0.35">
      <c r="A658" s="4">
        <f t="shared" si="55"/>
        <v>658</v>
      </c>
      <c r="B658" s="4">
        <f t="shared" si="56"/>
        <v>657</v>
      </c>
      <c r="C658" s="12">
        <v>44074</v>
      </c>
      <c r="D658" t="s">
        <v>199</v>
      </c>
      <c r="E658" s="5" t="s">
        <v>29</v>
      </c>
      <c r="F658" t="s">
        <v>850</v>
      </c>
      <c r="G658" t="s">
        <v>330</v>
      </c>
      <c r="H658" s="21">
        <f>VLOOKUP(G658,lists!Z:AA,2,FALSE)</f>
        <v>10</v>
      </c>
      <c r="I658">
        <v>5</v>
      </c>
      <c r="J658" t="s">
        <v>40</v>
      </c>
      <c r="K658" t="s">
        <v>41</v>
      </c>
      <c r="N658" t="s">
        <v>862</v>
      </c>
      <c r="O658" t="s">
        <v>34</v>
      </c>
      <c r="P658"/>
      <c r="Q658">
        <v>0</v>
      </c>
      <c r="U658" s="3" t="str">
        <f t="shared" si="58"/>
        <v>Other</v>
      </c>
      <c r="V658" s="3" t="str">
        <f t="shared" si="57"/>
        <v>A</v>
      </c>
      <c r="W658" t="b">
        <f>VLOOKUP(J658,lists!$B$2:$C$3,2,FALSE)</f>
        <v>1</v>
      </c>
      <c r="X658" t="b">
        <f>VLOOKUP(U658,lists!$B:$C,2,FALSE)</f>
        <v>1</v>
      </c>
      <c r="Y658" t="b">
        <f>IF(AND(H658&gt;=FLAT!$L$1,'Raw - F'!H658&lt;=FLAT!$L$2),TRUE,FALSE)</f>
        <v>1</v>
      </c>
      <c r="Z658" t="b">
        <f>VLOOKUP(V658,lists!$B$7:$C$8,2,FALSE)</f>
        <v>1</v>
      </c>
      <c r="AA658" t="b">
        <f>VLOOKUP(IF(K658="","Open",SUBSTITUTE(K658,"/Nov","")),lists!$B$27:$D$29,2,FALSE)</f>
        <v>1</v>
      </c>
      <c r="AB658" t="b">
        <f>VLOOKUP(I658,lists!B:C,2,FALSE)</f>
        <v>1</v>
      </c>
      <c r="AC658" t="b">
        <f>VLOOKUP(E658,lists!$B$23:$D$25,2,FALSE)</f>
        <v>1</v>
      </c>
      <c r="AD658">
        <f t="shared" si="54"/>
        <v>1</v>
      </c>
      <c r="AP658" s="32">
        <v>44011</v>
      </c>
      <c r="AQ658" s="32" t="s">
        <v>219</v>
      </c>
      <c r="AR658" s="32" t="s">
        <v>29</v>
      </c>
      <c r="AS658" s="32" t="s">
        <v>30</v>
      </c>
      <c r="AT658" s="32" t="s">
        <v>37</v>
      </c>
      <c r="AU658" s="32">
        <v>6</v>
      </c>
      <c r="AV658" s="32">
        <v>5</v>
      </c>
      <c r="AW658" s="32" t="s">
        <v>32</v>
      </c>
      <c r="BA658" s="32" t="s">
        <v>43</v>
      </c>
      <c r="BB658" s="32" t="s">
        <v>34</v>
      </c>
      <c r="BC658" s="32">
        <v>56</v>
      </c>
      <c r="BD658" s="32">
        <v>75</v>
      </c>
      <c r="BG658" s="32" t="s">
        <v>43</v>
      </c>
      <c r="BH658" s="32" t="s">
        <v>34</v>
      </c>
      <c r="BI658" s="32" t="s">
        <v>296</v>
      </c>
    </row>
    <row r="659" spans="1:61" x14ac:dyDescent="0.35">
      <c r="A659" s="4">
        <f t="shared" si="55"/>
        <v>659</v>
      </c>
      <c r="B659" s="4">
        <f t="shared" si="56"/>
        <v>658</v>
      </c>
      <c r="C659" s="12">
        <v>44074</v>
      </c>
      <c r="D659" t="s">
        <v>199</v>
      </c>
      <c r="E659" s="5" t="s">
        <v>29</v>
      </c>
      <c r="F659" t="s">
        <v>654</v>
      </c>
      <c r="G659" t="s">
        <v>328</v>
      </c>
      <c r="H659" s="21">
        <f>VLOOKUP(G659,lists!Z:AA,2,FALSE)</f>
        <v>6</v>
      </c>
      <c r="I659">
        <v>5</v>
      </c>
      <c r="J659" t="s">
        <v>40</v>
      </c>
      <c r="K659" t="s">
        <v>50</v>
      </c>
      <c r="L659" t="s">
        <v>56</v>
      </c>
      <c r="N659" t="s">
        <v>861</v>
      </c>
      <c r="O659" t="s">
        <v>34</v>
      </c>
      <c r="P659" s="36">
        <v>18000</v>
      </c>
      <c r="Q659">
        <v>0</v>
      </c>
      <c r="U659" s="3" t="str">
        <f t="shared" si="58"/>
        <v>2YO</v>
      </c>
      <c r="V659" s="3" t="str">
        <f t="shared" si="57"/>
        <v>A</v>
      </c>
      <c r="W659" t="b">
        <f>VLOOKUP(J659,lists!$B$2:$C$3,2,FALSE)</f>
        <v>1</v>
      </c>
      <c r="X659" t="b">
        <f>VLOOKUP(U659,lists!$B:$C,2,FALSE)</f>
        <v>1</v>
      </c>
      <c r="Y659" t="b">
        <f>IF(AND(H659&gt;=FLAT!$L$1,'Raw - F'!H659&lt;=FLAT!$L$2),TRUE,FALSE)</f>
        <v>1</v>
      </c>
      <c r="Z659" t="b">
        <f>VLOOKUP(V659,lists!$B$7:$C$8,2,FALSE)</f>
        <v>1</v>
      </c>
      <c r="AA659" t="b">
        <f>VLOOKUP(IF(K659="","Open",SUBSTITUTE(K659,"/Nov","")),lists!$B$27:$D$29,2,FALSE)</f>
        <v>1</v>
      </c>
      <c r="AB659" t="b">
        <f>VLOOKUP(I659,lists!B:C,2,FALSE)</f>
        <v>1</v>
      </c>
      <c r="AC659" t="b">
        <f>VLOOKUP(E659,lists!$B$23:$D$25,2,FALSE)</f>
        <v>1</v>
      </c>
      <c r="AD659">
        <f t="shared" si="54"/>
        <v>1</v>
      </c>
      <c r="AP659" s="32">
        <v>44011</v>
      </c>
      <c r="AQ659" s="32" t="s">
        <v>219</v>
      </c>
      <c r="AR659" s="32" t="s">
        <v>29</v>
      </c>
      <c r="AS659" s="32" t="s">
        <v>30</v>
      </c>
      <c r="AT659" s="32" t="s">
        <v>37</v>
      </c>
      <c r="AU659" s="32">
        <v>6</v>
      </c>
      <c r="AV659" s="32">
        <v>5</v>
      </c>
      <c r="AW659" s="32" t="s">
        <v>32</v>
      </c>
      <c r="BA659" s="32" t="s">
        <v>33</v>
      </c>
      <c r="BB659" s="32" t="s">
        <v>34</v>
      </c>
      <c r="BC659" s="32">
        <v>49</v>
      </c>
      <c r="BD659" s="32">
        <v>68</v>
      </c>
      <c r="BG659" s="32" t="s">
        <v>81</v>
      </c>
      <c r="BH659" s="32" t="s">
        <v>34</v>
      </c>
      <c r="BI659" s="32" t="s">
        <v>295</v>
      </c>
    </row>
    <row r="660" spans="1:61" x14ac:dyDescent="0.35">
      <c r="A660" s="4">
        <f t="shared" si="55"/>
        <v>660</v>
      </c>
      <c r="B660" s="4">
        <f t="shared" si="56"/>
        <v>659</v>
      </c>
      <c r="C660" s="12">
        <v>44074</v>
      </c>
      <c r="D660" t="s">
        <v>199</v>
      </c>
      <c r="E660" s="5" t="s">
        <v>29</v>
      </c>
      <c r="F660" t="s">
        <v>851</v>
      </c>
      <c r="G660" t="s">
        <v>332</v>
      </c>
      <c r="H660" s="21">
        <f>VLOOKUP(G660,lists!Z:AA,2,FALSE)</f>
        <v>11</v>
      </c>
      <c r="I660">
        <v>6</v>
      </c>
      <c r="J660" t="s">
        <v>32</v>
      </c>
      <c r="M660" t="s">
        <v>378</v>
      </c>
      <c r="N660" t="s">
        <v>864</v>
      </c>
      <c r="O660" t="s">
        <v>34</v>
      </c>
      <c r="P660"/>
      <c r="Q660" t="s">
        <v>297</v>
      </c>
      <c r="U660" s="3" t="str">
        <f t="shared" si="58"/>
        <v>Other</v>
      </c>
      <c r="V660" s="3" t="str">
        <f t="shared" si="57"/>
        <v>A</v>
      </c>
      <c r="W660" t="b">
        <f>VLOOKUP(J660,lists!$B$2:$C$3,2,FALSE)</f>
        <v>1</v>
      </c>
      <c r="X660" t="b">
        <f>VLOOKUP(U660,lists!$B:$C,2,FALSE)</f>
        <v>1</v>
      </c>
      <c r="Y660" t="b">
        <f>IF(AND(H660&gt;=FLAT!$L$1,'Raw - F'!H660&lt;=FLAT!$L$2),TRUE,FALSE)</f>
        <v>1</v>
      </c>
      <c r="Z660" t="b">
        <f>VLOOKUP(V660,lists!$B$7:$C$8,2,FALSE)</f>
        <v>1</v>
      </c>
      <c r="AA660" t="b">
        <f>VLOOKUP(IF(K660="","Open",SUBSTITUTE(K660,"/Nov","")),lists!$B$27:$D$29,2,FALSE)</f>
        <v>1</v>
      </c>
      <c r="AB660" t="b">
        <f>VLOOKUP(I660,lists!B:C,2,FALSE)</f>
        <v>1</v>
      </c>
      <c r="AC660" t="b">
        <f>VLOOKUP(E660,lists!$B$23:$D$25,2,FALSE)</f>
        <v>1</v>
      </c>
      <c r="AD660">
        <f t="shared" si="54"/>
        <v>1</v>
      </c>
      <c r="AP660" s="32">
        <v>44011</v>
      </c>
      <c r="AQ660" s="32" t="s">
        <v>219</v>
      </c>
      <c r="AR660" s="32" t="s">
        <v>29</v>
      </c>
      <c r="AS660" s="32" t="s">
        <v>223</v>
      </c>
      <c r="AT660" s="32" t="s">
        <v>51</v>
      </c>
      <c r="AU660" s="32">
        <v>7</v>
      </c>
      <c r="AV660" s="32">
        <v>5</v>
      </c>
      <c r="AW660" s="32" t="s">
        <v>40</v>
      </c>
      <c r="AX660" s="32" t="s">
        <v>41</v>
      </c>
      <c r="BA660" s="32" t="s">
        <v>42</v>
      </c>
      <c r="BB660" s="32" t="s">
        <v>34</v>
      </c>
      <c r="BC660" s="32">
        <v>0</v>
      </c>
      <c r="BD660" s="32">
        <v>0</v>
      </c>
      <c r="BG660" s="32" t="s">
        <v>42</v>
      </c>
      <c r="BH660" s="32" t="s">
        <v>34</v>
      </c>
      <c r="BI660" s="32" t="s">
        <v>91</v>
      </c>
    </row>
    <row r="661" spans="1:61" x14ac:dyDescent="0.35">
      <c r="A661" s="4">
        <f t="shared" si="55"/>
        <v>661</v>
      </c>
      <c r="B661" s="4">
        <f t="shared" si="56"/>
        <v>660</v>
      </c>
      <c r="C661" s="12">
        <v>44074</v>
      </c>
      <c r="D661" t="s">
        <v>199</v>
      </c>
      <c r="E661" s="5" t="s">
        <v>29</v>
      </c>
      <c r="F661" t="s">
        <v>440</v>
      </c>
      <c r="G661" t="s">
        <v>329</v>
      </c>
      <c r="H661" s="21">
        <f>VLOOKUP(G661,lists!Z:AA,2,FALSE)</f>
        <v>8</v>
      </c>
      <c r="I661">
        <v>5</v>
      </c>
      <c r="J661" t="s">
        <v>40</v>
      </c>
      <c r="K661" t="s">
        <v>50</v>
      </c>
      <c r="N661" t="s">
        <v>861</v>
      </c>
      <c r="O661" t="s">
        <v>34</v>
      </c>
      <c r="P661"/>
      <c r="Q661">
        <v>0</v>
      </c>
      <c r="U661" s="3" t="str">
        <f t="shared" si="58"/>
        <v>2YO</v>
      </c>
      <c r="V661" s="3" t="str">
        <f t="shared" si="57"/>
        <v>A</v>
      </c>
      <c r="W661" t="b">
        <f>VLOOKUP(J661,lists!$B$2:$C$3,2,FALSE)</f>
        <v>1</v>
      </c>
      <c r="X661" t="b">
        <f>VLOOKUP(U661,lists!$B:$C,2,FALSE)</f>
        <v>1</v>
      </c>
      <c r="Y661" t="b">
        <f>IF(AND(H661&gt;=FLAT!$L$1,'Raw - F'!H661&lt;=FLAT!$L$2),TRUE,FALSE)</f>
        <v>1</v>
      </c>
      <c r="Z661" t="b">
        <f>VLOOKUP(V661,lists!$B$7:$C$8,2,FALSE)</f>
        <v>1</v>
      </c>
      <c r="AA661" t="b">
        <f>VLOOKUP(IF(K661="","Open",SUBSTITUTE(K661,"/Nov","")),lists!$B$27:$D$29,2,FALSE)</f>
        <v>1</v>
      </c>
      <c r="AB661" t="b">
        <f>VLOOKUP(I661,lists!B:C,2,FALSE)</f>
        <v>1</v>
      </c>
      <c r="AC661" t="b">
        <f>VLOOKUP(E661,lists!$B$23:$D$25,2,FALSE)</f>
        <v>1</v>
      </c>
      <c r="AD661">
        <f t="shared" si="54"/>
        <v>1</v>
      </c>
      <c r="AP661" s="32">
        <v>44011</v>
      </c>
      <c r="AQ661" s="32" t="s">
        <v>219</v>
      </c>
      <c r="AR661" s="32" t="s">
        <v>29</v>
      </c>
      <c r="AS661" s="32" t="s">
        <v>30</v>
      </c>
      <c r="AT661" s="32" t="s">
        <v>37</v>
      </c>
      <c r="AU661" s="32">
        <v>6</v>
      </c>
      <c r="AV661" s="32">
        <v>6</v>
      </c>
      <c r="AW661" s="32" t="s">
        <v>32</v>
      </c>
      <c r="BA661" s="32" t="s">
        <v>33</v>
      </c>
      <c r="BB661" s="32" t="s">
        <v>34</v>
      </c>
      <c r="BC661" s="32">
        <v>46</v>
      </c>
      <c r="BD661" s="32">
        <v>58</v>
      </c>
      <c r="BG661" s="32" t="s">
        <v>81</v>
      </c>
      <c r="BH661" s="32" t="s">
        <v>34</v>
      </c>
      <c r="BI661" s="32" t="s">
        <v>312</v>
      </c>
    </row>
    <row r="662" spans="1:61" x14ac:dyDescent="0.35">
      <c r="A662" s="4">
        <f t="shared" si="55"/>
        <v>662</v>
      </c>
      <c r="B662" s="4">
        <f t="shared" si="56"/>
        <v>661</v>
      </c>
      <c r="C662" s="12">
        <v>44074</v>
      </c>
      <c r="D662" t="s">
        <v>142</v>
      </c>
      <c r="E662" s="5" t="s">
        <v>48</v>
      </c>
      <c r="F662" t="s">
        <v>382</v>
      </c>
      <c r="G662" t="s">
        <v>327</v>
      </c>
      <c r="H662" s="21">
        <f>VLOOKUP(G662,lists!Z:AA,2,FALSE)</f>
        <v>5</v>
      </c>
      <c r="I662">
        <v>2</v>
      </c>
      <c r="J662" t="s">
        <v>32</v>
      </c>
      <c r="N662" t="s">
        <v>862</v>
      </c>
      <c r="O662" t="s">
        <v>34</v>
      </c>
      <c r="P662"/>
      <c r="Q662" t="s">
        <v>301</v>
      </c>
      <c r="U662" s="3" t="str">
        <f t="shared" si="58"/>
        <v>Other</v>
      </c>
      <c r="V662" s="3" t="str">
        <f t="shared" si="57"/>
        <v>A</v>
      </c>
      <c r="W662" t="b">
        <f>VLOOKUP(J662,lists!$B$2:$C$3,2,FALSE)</f>
        <v>1</v>
      </c>
      <c r="X662" t="b">
        <f>VLOOKUP(U662,lists!$B:$C,2,FALSE)</f>
        <v>1</v>
      </c>
      <c r="Y662" t="b">
        <f>IF(AND(H662&gt;=FLAT!$L$1,'Raw - F'!H662&lt;=FLAT!$L$2),TRUE,FALSE)</f>
        <v>1</v>
      </c>
      <c r="Z662" t="b">
        <f>VLOOKUP(V662,lists!$B$7:$C$8,2,FALSE)</f>
        <v>1</v>
      </c>
      <c r="AA662" t="b">
        <f>VLOOKUP(IF(K662="","Open",SUBSTITUTE(K662,"/Nov","")),lists!$B$27:$D$29,2,FALSE)</f>
        <v>1</v>
      </c>
      <c r="AB662" t="b">
        <f>VLOOKUP(I662,lists!B:C,2,FALSE)</f>
        <v>1</v>
      </c>
      <c r="AC662" t="b">
        <f>VLOOKUP(E662,lists!$B$23:$D$25,2,FALSE)</f>
        <v>1</v>
      </c>
      <c r="AD662">
        <f t="shared" si="54"/>
        <v>1</v>
      </c>
      <c r="AP662" s="32">
        <v>44011</v>
      </c>
      <c r="AQ662" s="32" t="s">
        <v>219</v>
      </c>
      <c r="AR662" s="32" t="s">
        <v>29</v>
      </c>
      <c r="AS662" s="32" t="s">
        <v>30</v>
      </c>
      <c r="AT662" s="32" t="s">
        <v>31</v>
      </c>
      <c r="AU662" s="32">
        <v>12</v>
      </c>
      <c r="AV662" s="32">
        <v>6</v>
      </c>
      <c r="AW662" s="32" t="s">
        <v>32</v>
      </c>
      <c r="BA662" s="32" t="s">
        <v>33</v>
      </c>
      <c r="BB662" s="32" t="s">
        <v>34</v>
      </c>
      <c r="BC662" s="32">
        <v>46</v>
      </c>
      <c r="BD662" s="32">
        <v>60</v>
      </c>
      <c r="BG662" s="32" t="s">
        <v>81</v>
      </c>
      <c r="BH662" s="32" t="s">
        <v>34</v>
      </c>
      <c r="BI662" s="32" t="s">
        <v>299</v>
      </c>
    </row>
    <row r="663" spans="1:61" x14ac:dyDescent="0.35">
      <c r="A663" s="4">
        <f t="shared" si="55"/>
        <v>663</v>
      </c>
      <c r="B663" s="4">
        <f t="shared" si="56"/>
        <v>662</v>
      </c>
      <c r="C663" s="12">
        <v>44074</v>
      </c>
      <c r="D663" t="s">
        <v>142</v>
      </c>
      <c r="E663" s="5" t="s">
        <v>48</v>
      </c>
      <c r="F663" t="s">
        <v>383</v>
      </c>
      <c r="G663" t="s">
        <v>333</v>
      </c>
      <c r="H663" s="21">
        <f>VLOOKUP(G663,lists!Z:AA,2,FALSE)</f>
        <v>7</v>
      </c>
      <c r="I663">
        <v>4</v>
      </c>
      <c r="J663" t="s">
        <v>32</v>
      </c>
      <c r="N663" t="s">
        <v>862</v>
      </c>
      <c r="O663" t="s">
        <v>34</v>
      </c>
      <c r="P663"/>
      <c r="Q663" t="s">
        <v>308</v>
      </c>
      <c r="U663" s="3" t="str">
        <f t="shared" si="58"/>
        <v>Other</v>
      </c>
      <c r="V663" s="3" t="str">
        <f t="shared" si="57"/>
        <v>A</v>
      </c>
      <c r="W663" t="b">
        <f>VLOOKUP(J663,lists!$B$2:$C$3,2,FALSE)</f>
        <v>1</v>
      </c>
      <c r="X663" t="b">
        <f>VLOOKUP(U663,lists!$B:$C,2,FALSE)</f>
        <v>1</v>
      </c>
      <c r="Y663" t="b">
        <f>IF(AND(H663&gt;=FLAT!$L$1,'Raw - F'!H663&lt;=FLAT!$L$2),TRUE,FALSE)</f>
        <v>1</v>
      </c>
      <c r="Z663" t="b">
        <f>VLOOKUP(V663,lists!$B$7:$C$8,2,FALSE)</f>
        <v>1</v>
      </c>
      <c r="AA663" t="b">
        <f>VLOOKUP(IF(K663="","Open",SUBSTITUTE(K663,"/Nov","")),lists!$B$27:$D$29,2,FALSE)</f>
        <v>1</v>
      </c>
      <c r="AB663" t="b">
        <f>VLOOKUP(I663,lists!B:C,2,FALSE)</f>
        <v>1</v>
      </c>
      <c r="AC663" t="b">
        <f>VLOOKUP(E663,lists!$B$23:$D$25,2,FALSE)</f>
        <v>1</v>
      </c>
      <c r="AD663">
        <f t="shared" si="54"/>
        <v>1</v>
      </c>
      <c r="AP663" s="32">
        <v>44011</v>
      </c>
      <c r="AQ663" s="32" t="s">
        <v>220</v>
      </c>
      <c r="AR663" s="32" t="s">
        <v>48</v>
      </c>
      <c r="AS663" s="32" t="s">
        <v>30</v>
      </c>
      <c r="AT663" s="32" t="s">
        <v>39</v>
      </c>
      <c r="AU663" s="32">
        <v>5</v>
      </c>
      <c r="AV663" s="32">
        <v>2</v>
      </c>
      <c r="AW663" s="32" t="s">
        <v>32</v>
      </c>
      <c r="BA663" s="32" t="s">
        <v>43</v>
      </c>
      <c r="BB663" s="32" t="s">
        <v>34</v>
      </c>
      <c r="BC663" s="32">
        <v>81</v>
      </c>
      <c r="BD663" s="32">
        <v>100</v>
      </c>
      <c r="BG663" s="32" t="s">
        <v>43</v>
      </c>
      <c r="BH663" s="32" t="s">
        <v>34</v>
      </c>
      <c r="BI663" s="32" t="s">
        <v>300</v>
      </c>
    </row>
    <row r="664" spans="1:61" x14ac:dyDescent="0.35">
      <c r="A664" s="4">
        <f t="shared" si="55"/>
        <v>664</v>
      </c>
      <c r="B664" s="4">
        <f t="shared" si="56"/>
        <v>663</v>
      </c>
      <c r="C664" s="12">
        <v>44074</v>
      </c>
      <c r="D664" t="s">
        <v>142</v>
      </c>
      <c r="E664" s="5" t="s">
        <v>48</v>
      </c>
      <c r="F664" t="s">
        <v>384</v>
      </c>
      <c r="G664" t="s">
        <v>330</v>
      </c>
      <c r="H664" s="21">
        <f>VLOOKUP(G664,lists!Z:AA,2,FALSE)</f>
        <v>10</v>
      </c>
      <c r="I664">
        <v>3</v>
      </c>
      <c r="J664" t="s">
        <v>32</v>
      </c>
      <c r="N664" t="s">
        <v>862</v>
      </c>
      <c r="O664" t="s">
        <v>34</v>
      </c>
      <c r="P664"/>
      <c r="Q664" t="s">
        <v>304</v>
      </c>
      <c r="U664" s="3" t="str">
        <f t="shared" si="58"/>
        <v>Other</v>
      </c>
      <c r="V664" s="3" t="str">
        <f t="shared" si="57"/>
        <v>A</v>
      </c>
      <c r="W664" t="b">
        <f>VLOOKUP(J664,lists!$B$2:$C$3,2,FALSE)</f>
        <v>1</v>
      </c>
      <c r="X664" t="b">
        <f>VLOOKUP(U664,lists!$B:$C,2,FALSE)</f>
        <v>1</v>
      </c>
      <c r="Y664" t="b">
        <f>IF(AND(H664&gt;=FLAT!$L$1,'Raw - F'!H664&lt;=FLAT!$L$2),TRUE,FALSE)</f>
        <v>1</v>
      </c>
      <c r="Z664" t="b">
        <f>VLOOKUP(V664,lists!$B$7:$C$8,2,FALSE)</f>
        <v>1</v>
      </c>
      <c r="AA664" t="b">
        <f>VLOOKUP(IF(K664="","Open",SUBSTITUTE(K664,"/Nov","")),lists!$B$27:$D$29,2,FALSE)</f>
        <v>1</v>
      </c>
      <c r="AB664" t="b">
        <f>VLOOKUP(I664,lists!B:C,2,FALSE)</f>
        <v>1</v>
      </c>
      <c r="AC664" t="b">
        <f>VLOOKUP(E664,lists!$B$23:$D$25,2,FALSE)</f>
        <v>1</v>
      </c>
      <c r="AD664">
        <f t="shared" si="54"/>
        <v>1</v>
      </c>
      <c r="AP664" s="32">
        <v>44011</v>
      </c>
      <c r="AQ664" s="32" t="s">
        <v>220</v>
      </c>
      <c r="AR664" s="32" t="s">
        <v>48</v>
      </c>
      <c r="AS664" s="32" t="s">
        <v>30</v>
      </c>
      <c r="AT664" s="32" t="s">
        <v>31</v>
      </c>
      <c r="AU664" s="32">
        <v>12</v>
      </c>
      <c r="AV664" s="32">
        <v>2</v>
      </c>
      <c r="AW664" s="32" t="s">
        <v>32</v>
      </c>
      <c r="BA664" s="32" t="s">
        <v>33</v>
      </c>
      <c r="BB664" s="32" t="s">
        <v>34</v>
      </c>
      <c r="BC664" s="32">
        <v>81</v>
      </c>
      <c r="BD664" s="32">
        <v>100</v>
      </c>
      <c r="BG664" s="32" t="s">
        <v>81</v>
      </c>
      <c r="BH664" s="32" t="s">
        <v>34</v>
      </c>
      <c r="BI664" s="32" t="s">
        <v>300</v>
      </c>
    </row>
    <row r="665" spans="1:61" x14ac:dyDescent="0.35">
      <c r="A665" s="4">
        <f t="shared" si="55"/>
        <v>665</v>
      </c>
      <c r="B665" s="4">
        <f t="shared" si="56"/>
        <v>664</v>
      </c>
      <c r="C665" s="12">
        <v>44074</v>
      </c>
      <c r="D665" t="s">
        <v>142</v>
      </c>
      <c r="E665" s="5" t="s">
        <v>48</v>
      </c>
      <c r="F665" t="s">
        <v>403</v>
      </c>
      <c r="G665" t="s">
        <v>329</v>
      </c>
      <c r="H665" s="21">
        <f>VLOOKUP(G665,lists!Z:AA,2,FALSE)</f>
        <v>8</v>
      </c>
      <c r="I665">
        <v>4</v>
      </c>
      <c r="J665" t="s">
        <v>32</v>
      </c>
      <c r="N665" t="s">
        <v>862</v>
      </c>
      <c r="O665" t="s">
        <v>34</v>
      </c>
      <c r="P665"/>
      <c r="Q665" t="s">
        <v>308</v>
      </c>
      <c r="U665" s="3" t="str">
        <f t="shared" si="58"/>
        <v>Other</v>
      </c>
      <c r="V665" s="3" t="str">
        <f t="shared" si="57"/>
        <v>A</v>
      </c>
      <c r="W665" t="b">
        <f>VLOOKUP(J665,lists!$B$2:$C$3,2,FALSE)</f>
        <v>1</v>
      </c>
      <c r="X665" t="b">
        <f>VLOOKUP(U665,lists!$B:$C,2,FALSE)</f>
        <v>1</v>
      </c>
      <c r="Y665" t="b">
        <f>IF(AND(H665&gt;=FLAT!$L$1,'Raw - F'!H665&lt;=FLAT!$L$2),TRUE,FALSE)</f>
        <v>1</v>
      </c>
      <c r="Z665" t="b">
        <f>VLOOKUP(V665,lists!$B$7:$C$8,2,FALSE)</f>
        <v>1</v>
      </c>
      <c r="AA665" t="b">
        <f>VLOOKUP(IF(K665="","Open",SUBSTITUTE(K665,"/Nov","")),lists!$B$27:$D$29,2,FALSE)</f>
        <v>1</v>
      </c>
      <c r="AB665" t="b">
        <f>VLOOKUP(I665,lists!B:C,2,FALSE)</f>
        <v>1</v>
      </c>
      <c r="AC665" t="b">
        <f>VLOOKUP(E665,lists!$B$23:$D$25,2,FALSE)</f>
        <v>1</v>
      </c>
      <c r="AD665">
        <f t="shared" si="54"/>
        <v>1</v>
      </c>
      <c r="AP665" s="32">
        <v>44011</v>
      </c>
      <c r="AQ665" s="32" t="s">
        <v>220</v>
      </c>
      <c r="AR665" s="32" t="s">
        <v>48</v>
      </c>
      <c r="AS665" s="32" t="s">
        <v>30</v>
      </c>
      <c r="AT665" s="32" t="s">
        <v>45</v>
      </c>
      <c r="AU665" s="32">
        <v>10</v>
      </c>
      <c r="AV665" s="32">
        <v>4</v>
      </c>
      <c r="AW665" s="32" t="s">
        <v>32</v>
      </c>
      <c r="BA665" s="32" t="s">
        <v>43</v>
      </c>
      <c r="BB665" s="32" t="s">
        <v>34</v>
      </c>
      <c r="BC665" s="32">
        <v>61</v>
      </c>
      <c r="BD665" s="32">
        <v>80</v>
      </c>
      <c r="BG665" s="32" t="s">
        <v>43</v>
      </c>
      <c r="BH665" s="32" t="s">
        <v>34</v>
      </c>
      <c r="BI665" s="32" t="s">
        <v>308</v>
      </c>
    </row>
    <row r="666" spans="1:61" x14ac:dyDescent="0.35">
      <c r="A666" s="4">
        <f t="shared" si="55"/>
        <v>666</v>
      </c>
      <c r="B666" s="4">
        <f t="shared" si="56"/>
        <v>665</v>
      </c>
      <c r="C666" s="12">
        <v>44074</v>
      </c>
      <c r="D666" t="s">
        <v>142</v>
      </c>
      <c r="E666" s="5" t="s">
        <v>48</v>
      </c>
      <c r="F666" t="s">
        <v>386</v>
      </c>
      <c r="G666" t="s">
        <v>333</v>
      </c>
      <c r="H666" s="21">
        <f>VLOOKUP(G666,lists!Z:AA,2,FALSE)</f>
        <v>7</v>
      </c>
      <c r="I666">
        <v>5</v>
      </c>
      <c r="J666" t="s">
        <v>40</v>
      </c>
      <c r="K666" t="s">
        <v>41</v>
      </c>
      <c r="L666" t="s">
        <v>56</v>
      </c>
      <c r="N666" t="s">
        <v>861</v>
      </c>
      <c r="O666" t="s">
        <v>34</v>
      </c>
      <c r="P666" s="36">
        <v>33000</v>
      </c>
      <c r="Q666">
        <v>0</v>
      </c>
      <c r="U666" s="3" t="str">
        <f t="shared" si="58"/>
        <v>2YO</v>
      </c>
      <c r="V666" s="3" t="str">
        <f t="shared" si="57"/>
        <v>A</v>
      </c>
      <c r="W666" t="b">
        <f>VLOOKUP(J666,lists!$B$2:$C$3,2,FALSE)</f>
        <v>1</v>
      </c>
      <c r="X666" t="b">
        <f>VLOOKUP(U666,lists!$B:$C,2,FALSE)</f>
        <v>1</v>
      </c>
      <c r="Y666" t="b">
        <f>IF(AND(H666&gt;=FLAT!$L$1,'Raw - F'!H666&lt;=FLAT!$L$2),TRUE,FALSE)</f>
        <v>1</v>
      </c>
      <c r="Z666" t="b">
        <f>VLOOKUP(V666,lists!$B$7:$C$8,2,FALSE)</f>
        <v>1</v>
      </c>
      <c r="AA666" t="b">
        <f>VLOOKUP(IF(K666="","Open",SUBSTITUTE(K666,"/Nov","")),lists!$B$27:$D$29,2,FALSE)</f>
        <v>1</v>
      </c>
      <c r="AB666" t="b">
        <f>VLOOKUP(I666,lists!B:C,2,FALSE)</f>
        <v>1</v>
      </c>
      <c r="AC666" t="b">
        <f>VLOOKUP(E666,lists!$B$23:$D$25,2,FALSE)</f>
        <v>1</v>
      </c>
      <c r="AD666">
        <f t="shared" ref="AD666:AD677" si="59">IF(AND(W666=TRUE,X666=TRUE,Y666=TRUE,Z666=TRUE,AA666=TRUE,AB666=TRUE,AC666=TRUE),1,0)</f>
        <v>1</v>
      </c>
      <c r="AP666" s="32">
        <v>44011</v>
      </c>
      <c r="AQ666" s="32" t="s">
        <v>220</v>
      </c>
      <c r="AR666" s="32" t="s">
        <v>48</v>
      </c>
      <c r="AS666" s="32" t="s">
        <v>49</v>
      </c>
      <c r="AT666" s="32" t="s">
        <v>37</v>
      </c>
      <c r="AU666" s="32">
        <v>6</v>
      </c>
      <c r="AV666" s="32">
        <v>5</v>
      </c>
      <c r="AW666" s="32" t="s">
        <v>40</v>
      </c>
      <c r="AX666" s="32" t="s">
        <v>50</v>
      </c>
      <c r="BA666" s="32" t="s">
        <v>278</v>
      </c>
      <c r="BB666" s="32" t="s">
        <v>34</v>
      </c>
      <c r="BC666" s="32">
        <v>0</v>
      </c>
      <c r="BD666" s="32">
        <v>0</v>
      </c>
      <c r="BG666" s="32" t="s">
        <v>81</v>
      </c>
      <c r="BH666" s="32" t="s">
        <v>34</v>
      </c>
      <c r="BI666" s="32" t="s">
        <v>91</v>
      </c>
    </row>
    <row r="667" spans="1:61" x14ac:dyDescent="0.35">
      <c r="A667" s="4">
        <f t="shared" si="55"/>
        <v>667</v>
      </c>
      <c r="B667" s="4">
        <f t="shared" si="56"/>
        <v>666</v>
      </c>
      <c r="C667" s="12">
        <v>44074</v>
      </c>
      <c r="D667" t="s">
        <v>142</v>
      </c>
      <c r="E667" s="5" t="s">
        <v>48</v>
      </c>
      <c r="F667" t="s">
        <v>387</v>
      </c>
      <c r="G667" t="s">
        <v>333</v>
      </c>
      <c r="H667" s="21">
        <f>VLOOKUP(G667,lists!Z:AA,2,FALSE)</f>
        <v>7</v>
      </c>
      <c r="I667">
        <v>5</v>
      </c>
      <c r="J667" t="s">
        <v>32</v>
      </c>
      <c r="N667" t="s">
        <v>861</v>
      </c>
      <c r="O667" t="s">
        <v>34</v>
      </c>
      <c r="P667"/>
      <c r="Q667" t="s">
        <v>296</v>
      </c>
      <c r="U667" s="3" t="str">
        <f t="shared" si="58"/>
        <v>2YO</v>
      </c>
      <c r="V667" s="3" t="str">
        <f t="shared" si="57"/>
        <v>A</v>
      </c>
      <c r="W667" t="b">
        <f>VLOOKUP(J667,lists!$B$2:$C$3,2,FALSE)</f>
        <v>1</v>
      </c>
      <c r="X667" t="b">
        <f>VLOOKUP(U667,lists!$B:$C,2,FALSE)</f>
        <v>1</v>
      </c>
      <c r="Y667" t="b">
        <f>IF(AND(H667&gt;=FLAT!$L$1,'Raw - F'!H667&lt;=FLAT!$L$2),TRUE,FALSE)</f>
        <v>1</v>
      </c>
      <c r="Z667" t="b">
        <f>VLOOKUP(V667,lists!$B$7:$C$8,2,FALSE)</f>
        <v>1</v>
      </c>
      <c r="AA667" t="b">
        <f>VLOOKUP(IF(K667="","Open",SUBSTITUTE(K667,"/Nov","")),lists!$B$27:$D$29,2,FALSE)</f>
        <v>1</v>
      </c>
      <c r="AB667" t="b">
        <f>VLOOKUP(I667,lists!B:C,2,FALSE)</f>
        <v>1</v>
      </c>
      <c r="AC667" t="b">
        <f>VLOOKUP(E667,lists!$B$23:$D$25,2,FALSE)</f>
        <v>1</v>
      </c>
      <c r="AD667">
        <f t="shared" si="59"/>
        <v>1</v>
      </c>
      <c r="AP667" s="32">
        <v>44011</v>
      </c>
      <c r="AQ667" s="32" t="s">
        <v>220</v>
      </c>
      <c r="AR667" s="32" t="s">
        <v>48</v>
      </c>
      <c r="AS667" s="32" t="s">
        <v>49</v>
      </c>
      <c r="AT667" s="32" t="s">
        <v>36</v>
      </c>
      <c r="AU667" s="32">
        <v>8</v>
      </c>
      <c r="AV667" s="32">
        <v>5</v>
      </c>
      <c r="AW667" s="32" t="s">
        <v>40</v>
      </c>
      <c r="AX667" s="32" t="s">
        <v>50</v>
      </c>
      <c r="AY667" s="32" t="s">
        <v>60</v>
      </c>
      <c r="BA667" s="32">
        <v>345</v>
      </c>
      <c r="BB667" s="32" t="s">
        <v>34</v>
      </c>
      <c r="BC667" s="32">
        <v>0</v>
      </c>
      <c r="BD667" s="32">
        <v>0</v>
      </c>
      <c r="BG667" s="32" t="s">
        <v>81</v>
      </c>
      <c r="BH667" s="32" t="s">
        <v>34</v>
      </c>
      <c r="BI667" s="32" t="s">
        <v>91</v>
      </c>
    </row>
    <row r="668" spans="1:61" x14ac:dyDescent="0.35">
      <c r="A668" s="4">
        <f t="shared" si="55"/>
        <v>668</v>
      </c>
      <c r="B668" s="4">
        <f t="shared" si="56"/>
        <v>667</v>
      </c>
      <c r="C668" s="12">
        <v>44074</v>
      </c>
      <c r="D668" t="s">
        <v>142</v>
      </c>
      <c r="E668" s="5" t="s">
        <v>48</v>
      </c>
      <c r="F668" t="s">
        <v>388</v>
      </c>
      <c r="G668" t="s">
        <v>330</v>
      </c>
      <c r="H668" s="21">
        <f>VLOOKUP(G668,lists!Z:AA,2,FALSE)</f>
        <v>10</v>
      </c>
      <c r="I668">
        <v>5</v>
      </c>
      <c r="J668" t="s">
        <v>32</v>
      </c>
      <c r="N668" t="s">
        <v>862</v>
      </c>
      <c r="O668" t="s">
        <v>34</v>
      </c>
      <c r="P668"/>
      <c r="Q668" t="s">
        <v>296</v>
      </c>
      <c r="U668" s="3" t="str">
        <f t="shared" si="58"/>
        <v>Other</v>
      </c>
      <c r="V668" s="3" t="str">
        <f t="shared" si="57"/>
        <v>A</v>
      </c>
      <c r="W668" t="b">
        <f>VLOOKUP(J668,lists!$B$2:$C$3,2,FALSE)</f>
        <v>1</v>
      </c>
      <c r="X668" t="b">
        <f>VLOOKUP(U668,lists!$B:$C,2,FALSE)</f>
        <v>1</v>
      </c>
      <c r="Y668" t="b">
        <f>IF(AND(H668&gt;=FLAT!$L$1,'Raw - F'!H668&lt;=FLAT!$L$2),TRUE,FALSE)</f>
        <v>1</v>
      </c>
      <c r="Z668" t="b">
        <f>VLOOKUP(V668,lists!$B$7:$C$8,2,FALSE)</f>
        <v>1</v>
      </c>
      <c r="AA668" t="b">
        <f>VLOOKUP(IF(K668="","Open",SUBSTITUTE(K668,"/Nov","")),lists!$B$27:$D$29,2,FALSE)</f>
        <v>1</v>
      </c>
      <c r="AB668" t="b">
        <f>VLOOKUP(I668,lists!B:C,2,FALSE)</f>
        <v>1</v>
      </c>
      <c r="AC668" t="b">
        <f>VLOOKUP(E668,lists!$B$23:$D$25,2,FALSE)</f>
        <v>1</v>
      </c>
      <c r="AD668">
        <f t="shared" si="59"/>
        <v>1</v>
      </c>
      <c r="AP668" s="32">
        <v>44011</v>
      </c>
      <c r="AQ668" s="32" t="s">
        <v>58</v>
      </c>
      <c r="AR668" s="32" t="s">
        <v>54</v>
      </c>
      <c r="AS668" s="32" t="s">
        <v>30</v>
      </c>
      <c r="AT668" s="32" t="s">
        <v>51</v>
      </c>
      <c r="AU668" s="32">
        <v>7</v>
      </c>
      <c r="AV668" s="32">
        <v>3</v>
      </c>
      <c r="AW668" s="32" t="s">
        <v>32</v>
      </c>
      <c r="BA668" s="32" t="s">
        <v>33</v>
      </c>
      <c r="BB668" s="32" t="s">
        <v>34</v>
      </c>
      <c r="BC668" s="32">
        <v>71</v>
      </c>
      <c r="BD668" s="32">
        <v>90</v>
      </c>
      <c r="BG668" s="32" t="s">
        <v>81</v>
      </c>
      <c r="BH668" s="32" t="s">
        <v>34</v>
      </c>
      <c r="BI668" s="32" t="s">
        <v>304</v>
      </c>
    </row>
    <row r="669" spans="1:61" x14ac:dyDescent="0.35">
      <c r="A669" s="4">
        <f t="shared" si="55"/>
        <v>669</v>
      </c>
      <c r="B669" s="4">
        <f t="shared" si="56"/>
        <v>668</v>
      </c>
      <c r="C669" s="12">
        <v>44074</v>
      </c>
      <c r="D669" t="s">
        <v>142</v>
      </c>
      <c r="E669" s="5" t="s">
        <v>48</v>
      </c>
      <c r="F669" t="s">
        <v>440</v>
      </c>
      <c r="G669" t="s">
        <v>327</v>
      </c>
      <c r="H669" s="21">
        <f>VLOOKUP(G669,lists!Z:AA,2,FALSE)</f>
        <v>5</v>
      </c>
      <c r="I669">
        <v>5</v>
      </c>
      <c r="J669" t="s">
        <v>40</v>
      </c>
      <c r="K669" t="s">
        <v>50</v>
      </c>
      <c r="N669" t="s">
        <v>861</v>
      </c>
      <c r="O669" t="s">
        <v>34</v>
      </c>
      <c r="P669"/>
      <c r="Q669">
        <v>0</v>
      </c>
      <c r="U669" s="3" t="str">
        <f t="shared" si="58"/>
        <v>2YO</v>
      </c>
      <c r="V669" s="3" t="str">
        <f t="shared" si="57"/>
        <v>A</v>
      </c>
      <c r="W669" t="b">
        <f>VLOOKUP(J669,lists!$B$2:$C$3,2,FALSE)</f>
        <v>1</v>
      </c>
      <c r="X669" t="b">
        <f>VLOOKUP(U669,lists!$B:$C,2,FALSE)</f>
        <v>1</v>
      </c>
      <c r="Y669" t="b">
        <f>IF(AND(H669&gt;=FLAT!$L$1,'Raw - F'!H669&lt;=FLAT!$L$2),TRUE,FALSE)</f>
        <v>1</v>
      </c>
      <c r="Z669" t="b">
        <f>VLOOKUP(V669,lists!$B$7:$C$8,2,FALSE)</f>
        <v>1</v>
      </c>
      <c r="AA669" t="b">
        <f>VLOOKUP(IF(K669="","Open",SUBSTITUTE(K669,"/Nov","")),lists!$B$27:$D$29,2,FALSE)</f>
        <v>1</v>
      </c>
      <c r="AB669" t="b">
        <f>VLOOKUP(I669,lists!B:C,2,FALSE)</f>
        <v>1</v>
      </c>
      <c r="AC669" t="b">
        <f>VLOOKUP(E669,lists!$B$23:$D$25,2,FALSE)</f>
        <v>1</v>
      </c>
      <c r="AD669">
        <f t="shared" si="59"/>
        <v>1</v>
      </c>
      <c r="AP669" s="32">
        <v>44011</v>
      </c>
      <c r="AQ669" s="32" t="s">
        <v>58</v>
      </c>
      <c r="AR669" s="32" t="s">
        <v>54</v>
      </c>
      <c r="AS669" s="32" t="s">
        <v>30</v>
      </c>
      <c r="AT669" s="32" t="s">
        <v>36</v>
      </c>
      <c r="AU669" s="32">
        <v>8</v>
      </c>
      <c r="AV669" s="32">
        <v>4</v>
      </c>
      <c r="AW669" s="32" t="s">
        <v>32</v>
      </c>
      <c r="BA669" s="32" t="s">
        <v>33</v>
      </c>
      <c r="BB669" s="32" t="s">
        <v>34</v>
      </c>
      <c r="BC669" s="32">
        <v>61</v>
      </c>
      <c r="BD669" s="32">
        <v>80</v>
      </c>
      <c r="BG669" s="32" t="s">
        <v>81</v>
      </c>
      <c r="BH669" s="32" t="s">
        <v>34</v>
      </c>
      <c r="BI669" s="32" t="s">
        <v>308</v>
      </c>
    </row>
    <row r="670" spans="1:61" x14ac:dyDescent="0.35">
      <c r="A670" s="4">
        <f t="shared" si="55"/>
        <v>670</v>
      </c>
      <c r="B670" s="4">
        <f t="shared" si="56"/>
        <v>669</v>
      </c>
      <c r="C670" s="12">
        <v>44074</v>
      </c>
      <c r="D670" t="s">
        <v>156</v>
      </c>
      <c r="E670" s="5" t="s">
        <v>54</v>
      </c>
      <c r="F670" t="s">
        <v>852</v>
      </c>
      <c r="G670" t="s">
        <v>327</v>
      </c>
      <c r="H670" s="21">
        <f>VLOOKUP(G670,lists!Z:AA,2,FALSE)</f>
        <v>5</v>
      </c>
      <c r="I670">
        <v>6</v>
      </c>
      <c r="J670" t="s">
        <v>32</v>
      </c>
      <c r="N670" t="s">
        <v>862</v>
      </c>
      <c r="O670" t="s">
        <v>34</v>
      </c>
      <c r="P670"/>
      <c r="Q670" t="s">
        <v>321</v>
      </c>
      <c r="U670" s="3" t="str">
        <f t="shared" si="58"/>
        <v>Other</v>
      </c>
      <c r="V670" s="3" t="str">
        <f t="shared" si="57"/>
        <v>A</v>
      </c>
      <c r="W670" t="b">
        <f>VLOOKUP(J670,lists!$B$2:$C$3,2,FALSE)</f>
        <v>1</v>
      </c>
      <c r="X670" t="b">
        <f>VLOOKUP(U670,lists!$B:$C,2,FALSE)</f>
        <v>1</v>
      </c>
      <c r="Y670" t="b">
        <f>IF(AND(H670&gt;=FLAT!$L$1,'Raw - F'!H670&lt;=FLAT!$L$2),TRUE,FALSE)</f>
        <v>1</v>
      </c>
      <c r="Z670" t="b">
        <f>VLOOKUP(V670,lists!$B$7:$C$8,2,FALSE)</f>
        <v>1</v>
      </c>
      <c r="AA670" t="b">
        <f>VLOOKUP(IF(K670="","Open",SUBSTITUTE(K670,"/Nov","")),lists!$B$27:$D$29,2,FALSE)</f>
        <v>1</v>
      </c>
      <c r="AB670" t="b">
        <f>VLOOKUP(I670,lists!B:C,2,FALSE)</f>
        <v>1</v>
      </c>
      <c r="AC670" t="b">
        <f>VLOOKUP(E670,lists!$B$23:$D$25,2,FALSE)</f>
        <v>1</v>
      </c>
      <c r="AD670">
        <f t="shared" si="59"/>
        <v>1</v>
      </c>
      <c r="AP670" s="32">
        <v>44011</v>
      </c>
      <c r="AQ670" s="32" t="s">
        <v>58</v>
      </c>
      <c r="AR670" s="32" t="s">
        <v>54</v>
      </c>
      <c r="AS670" s="32" t="s">
        <v>225</v>
      </c>
      <c r="AT670" s="32" t="s">
        <v>37</v>
      </c>
      <c r="AU670" s="32">
        <v>6</v>
      </c>
      <c r="AV670" s="32">
        <v>5</v>
      </c>
      <c r="AW670" s="32" t="s">
        <v>40</v>
      </c>
      <c r="AX670" s="32" t="s">
        <v>50</v>
      </c>
      <c r="BA670" s="32" t="s">
        <v>42</v>
      </c>
      <c r="BB670" s="32" t="s">
        <v>34</v>
      </c>
      <c r="BC670" s="32">
        <v>0</v>
      </c>
      <c r="BD670" s="32">
        <v>0</v>
      </c>
      <c r="BG670" s="32" t="s">
        <v>42</v>
      </c>
      <c r="BH670" s="32" t="s">
        <v>34</v>
      </c>
      <c r="BI670" s="32" t="s">
        <v>91</v>
      </c>
    </row>
    <row r="671" spans="1:61" x14ac:dyDescent="0.35">
      <c r="A671" s="4">
        <f t="shared" si="55"/>
        <v>671</v>
      </c>
      <c r="B671" s="4">
        <f t="shared" si="56"/>
        <v>670</v>
      </c>
      <c r="C671" s="12">
        <v>44074</v>
      </c>
      <c r="D671" t="s">
        <v>156</v>
      </c>
      <c r="E671" s="5" t="s">
        <v>54</v>
      </c>
      <c r="F671" t="s">
        <v>853</v>
      </c>
      <c r="G671" t="s">
        <v>328</v>
      </c>
      <c r="H671" s="21">
        <f>VLOOKUP(G671,lists!Z:AA,2,FALSE)</f>
        <v>6</v>
      </c>
      <c r="I671">
        <v>5</v>
      </c>
      <c r="J671" t="s">
        <v>40</v>
      </c>
      <c r="K671" t="s">
        <v>41</v>
      </c>
      <c r="L671" t="s">
        <v>60</v>
      </c>
      <c r="N671" t="s">
        <v>861</v>
      </c>
      <c r="O671" t="s">
        <v>34</v>
      </c>
      <c r="P671" s="36">
        <v>33000</v>
      </c>
      <c r="Q671">
        <v>0</v>
      </c>
      <c r="U671" s="3" t="str">
        <f t="shared" si="58"/>
        <v>2YO</v>
      </c>
      <c r="V671" s="3" t="str">
        <f t="shared" si="57"/>
        <v>A</v>
      </c>
      <c r="W671" t="b">
        <f>VLOOKUP(J671,lists!$B$2:$C$3,2,FALSE)</f>
        <v>1</v>
      </c>
      <c r="X671" t="b">
        <f>VLOOKUP(U671,lists!$B:$C,2,FALSE)</f>
        <v>1</v>
      </c>
      <c r="Y671" t="b">
        <f>IF(AND(H671&gt;=FLAT!$L$1,'Raw - F'!H671&lt;=FLAT!$L$2),TRUE,FALSE)</f>
        <v>1</v>
      </c>
      <c r="Z671" t="b">
        <f>VLOOKUP(V671,lists!$B$7:$C$8,2,FALSE)</f>
        <v>1</v>
      </c>
      <c r="AA671" t="b">
        <f>VLOOKUP(IF(K671="","Open",SUBSTITUTE(K671,"/Nov","")),lists!$B$27:$D$29,2,FALSE)</f>
        <v>1</v>
      </c>
      <c r="AB671" t="b">
        <f>VLOOKUP(I671,lists!B:C,2,FALSE)</f>
        <v>1</v>
      </c>
      <c r="AC671" t="b">
        <f>VLOOKUP(E671,lists!$B$23:$D$25,2,FALSE)</f>
        <v>1</v>
      </c>
      <c r="AD671">
        <f t="shared" si="59"/>
        <v>1</v>
      </c>
      <c r="AP671" s="32">
        <v>44011</v>
      </c>
      <c r="AQ671" s="32" t="s">
        <v>58</v>
      </c>
      <c r="AR671" s="32" t="s">
        <v>54</v>
      </c>
      <c r="AS671" s="32" t="s">
        <v>49</v>
      </c>
      <c r="AT671" s="32" t="s">
        <v>51</v>
      </c>
      <c r="AU671" s="32">
        <v>7</v>
      </c>
      <c r="AV671" s="32">
        <v>5</v>
      </c>
      <c r="AW671" s="32" t="s">
        <v>40</v>
      </c>
      <c r="AX671" s="32" t="s">
        <v>50</v>
      </c>
      <c r="BA671" s="32" t="s">
        <v>42</v>
      </c>
      <c r="BB671" s="32" t="s">
        <v>34</v>
      </c>
      <c r="BC671" s="32">
        <v>0</v>
      </c>
      <c r="BD671" s="32">
        <v>0</v>
      </c>
      <c r="BG671" s="32" t="s">
        <v>42</v>
      </c>
      <c r="BH671" s="32" t="s">
        <v>34</v>
      </c>
      <c r="BI671" s="32" t="s">
        <v>91</v>
      </c>
    </row>
    <row r="672" spans="1:61" x14ac:dyDescent="0.35">
      <c r="A672" s="4">
        <f t="shared" si="55"/>
        <v>672</v>
      </c>
      <c r="B672" s="4">
        <f t="shared" si="56"/>
        <v>671</v>
      </c>
      <c r="C672" s="12">
        <v>44074</v>
      </c>
      <c r="D672" t="s">
        <v>156</v>
      </c>
      <c r="E672" s="5" t="s">
        <v>54</v>
      </c>
      <c r="F672" t="s">
        <v>768</v>
      </c>
      <c r="G672" t="s">
        <v>86</v>
      </c>
      <c r="H672" s="21">
        <f>VLOOKUP(G672,lists!Z:AA,2,FALSE)</f>
        <v>16</v>
      </c>
      <c r="I672">
        <v>6</v>
      </c>
      <c r="J672" t="s">
        <v>32</v>
      </c>
      <c r="N672" t="s">
        <v>862</v>
      </c>
      <c r="O672" t="s">
        <v>34</v>
      </c>
      <c r="P672"/>
      <c r="Q672" t="s">
        <v>870</v>
      </c>
      <c r="U672" s="3" t="str">
        <f t="shared" si="58"/>
        <v>Other</v>
      </c>
      <c r="V672" s="3" t="str">
        <f t="shared" si="57"/>
        <v>A</v>
      </c>
      <c r="W672" t="b">
        <f>VLOOKUP(J672,lists!$B$2:$C$3,2,FALSE)</f>
        <v>1</v>
      </c>
      <c r="X672" t="b">
        <f>VLOOKUP(U672,lists!$B:$C,2,FALSE)</f>
        <v>1</v>
      </c>
      <c r="Y672" t="b">
        <f>IF(AND(H672&gt;=FLAT!$L$1,'Raw - F'!H672&lt;=FLAT!$L$2),TRUE,FALSE)</f>
        <v>1</v>
      </c>
      <c r="Z672" t="b">
        <f>VLOOKUP(V672,lists!$B$7:$C$8,2,FALSE)</f>
        <v>1</v>
      </c>
      <c r="AA672" t="b">
        <f>VLOOKUP(IF(K672="","Open",SUBSTITUTE(K672,"/Nov","")),lists!$B$27:$D$29,2,FALSE)</f>
        <v>1</v>
      </c>
      <c r="AB672" t="b">
        <f>VLOOKUP(I672,lists!B:C,2,FALSE)</f>
        <v>1</v>
      </c>
      <c r="AC672" t="b">
        <f>VLOOKUP(E672,lists!$B$23:$D$25,2,FALSE)</f>
        <v>1</v>
      </c>
      <c r="AD672">
        <f t="shared" si="59"/>
        <v>1</v>
      </c>
      <c r="AP672" s="32">
        <v>44011</v>
      </c>
      <c r="AQ672" s="32" t="s">
        <v>58</v>
      </c>
      <c r="AR672" s="32" t="s">
        <v>54</v>
      </c>
      <c r="AS672" s="32" t="s">
        <v>49</v>
      </c>
      <c r="AT672" s="32" t="s">
        <v>51</v>
      </c>
      <c r="AU672" s="32">
        <v>7</v>
      </c>
      <c r="AV672" s="32">
        <v>5</v>
      </c>
      <c r="AW672" s="32" t="s">
        <v>40</v>
      </c>
      <c r="AX672" s="32" t="s">
        <v>50</v>
      </c>
      <c r="BA672" s="32" t="s">
        <v>46</v>
      </c>
      <c r="BB672" s="32" t="s">
        <v>52</v>
      </c>
      <c r="BC672" s="32">
        <v>0</v>
      </c>
      <c r="BD672" s="32">
        <v>0</v>
      </c>
      <c r="BG672" s="32" t="s">
        <v>81</v>
      </c>
      <c r="BH672" s="32" t="s">
        <v>52</v>
      </c>
      <c r="BI672" s="32" t="s">
        <v>91</v>
      </c>
    </row>
    <row r="673" spans="1:61" x14ac:dyDescent="0.35">
      <c r="A673" s="4">
        <f t="shared" ref="A673:A677" si="60">IF(B673="",A672,B673+1)</f>
        <v>673</v>
      </c>
      <c r="B673" s="4">
        <f t="shared" ref="B673:B677" si="61">IF(AND(A672&lt;1,AD673=1),1,IF(AD673=1,A672,""))</f>
        <v>672</v>
      </c>
      <c r="C673" s="12">
        <v>44074</v>
      </c>
      <c r="D673" t="s">
        <v>156</v>
      </c>
      <c r="E673" s="5" t="s">
        <v>54</v>
      </c>
      <c r="F673" t="s">
        <v>370</v>
      </c>
      <c r="G673" t="s">
        <v>67</v>
      </c>
      <c r="H673" s="21">
        <f>VLOOKUP(G673,lists!Z:AA,2,FALSE)</f>
        <v>12</v>
      </c>
      <c r="I673">
        <v>6</v>
      </c>
      <c r="J673" t="s">
        <v>32</v>
      </c>
      <c r="N673" t="s">
        <v>862</v>
      </c>
      <c r="O673" t="s">
        <v>34</v>
      </c>
      <c r="P673"/>
      <c r="Q673" t="s">
        <v>870</v>
      </c>
      <c r="U673" s="3" t="str">
        <f t="shared" si="58"/>
        <v>Other</v>
      </c>
      <c r="V673" s="3" t="str">
        <f t="shared" si="57"/>
        <v>A</v>
      </c>
      <c r="W673" t="b">
        <f>VLOOKUP(J673,lists!$B$2:$C$3,2,FALSE)</f>
        <v>1</v>
      </c>
      <c r="X673" t="b">
        <f>VLOOKUP(U673,lists!$B:$C,2,FALSE)</f>
        <v>1</v>
      </c>
      <c r="Y673" t="b">
        <f>IF(AND(H673&gt;=FLAT!$L$1,'Raw - F'!H673&lt;=FLAT!$L$2),TRUE,FALSE)</f>
        <v>1</v>
      </c>
      <c r="Z673" t="b">
        <f>VLOOKUP(V673,lists!$B$7:$C$8,2,FALSE)</f>
        <v>1</v>
      </c>
      <c r="AA673" t="b">
        <f>VLOOKUP(IF(K673="","Open",SUBSTITUTE(K673,"/Nov","")),lists!$B$27:$D$29,2,FALSE)</f>
        <v>1</v>
      </c>
      <c r="AB673" t="b">
        <f>VLOOKUP(I673,lists!B:C,2,FALSE)</f>
        <v>1</v>
      </c>
      <c r="AC673" t="b">
        <f>VLOOKUP(E673,lists!$B$23:$D$25,2,FALSE)</f>
        <v>1</v>
      </c>
      <c r="AD673">
        <f t="shared" si="59"/>
        <v>1</v>
      </c>
      <c r="AP673" s="32">
        <v>44011</v>
      </c>
      <c r="AQ673" s="32" t="s">
        <v>58</v>
      </c>
      <c r="AR673" s="32" t="s">
        <v>54</v>
      </c>
      <c r="AS673" s="32" t="s">
        <v>30</v>
      </c>
      <c r="AT673" s="32" t="s">
        <v>59</v>
      </c>
      <c r="AU673" s="32">
        <v>14</v>
      </c>
      <c r="AV673" s="32">
        <v>5</v>
      </c>
      <c r="AW673" s="32" t="s">
        <v>32</v>
      </c>
      <c r="BA673" s="32" t="s">
        <v>43</v>
      </c>
      <c r="BB673" s="32" t="s">
        <v>34</v>
      </c>
      <c r="BC673" s="32">
        <v>56</v>
      </c>
      <c r="BD673" s="32">
        <v>75</v>
      </c>
      <c r="BG673" s="32" t="s">
        <v>43</v>
      </c>
      <c r="BH673" s="32" t="s">
        <v>34</v>
      </c>
      <c r="BI673" s="32" t="s">
        <v>296</v>
      </c>
    </row>
    <row r="674" spans="1:61" x14ac:dyDescent="0.35">
      <c r="A674" s="4">
        <f t="shared" si="60"/>
        <v>674</v>
      </c>
      <c r="B674" s="4">
        <f t="shared" si="61"/>
        <v>673</v>
      </c>
      <c r="C674" s="12">
        <v>44074</v>
      </c>
      <c r="D674" t="s">
        <v>156</v>
      </c>
      <c r="E674" s="5" t="s">
        <v>54</v>
      </c>
      <c r="F674" t="s">
        <v>752</v>
      </c>
      <c r="G674" t="s">
        <v>333</v>
      </c>
      <c r="H674" s="21">
        <f>VLOOKUP(G674,lists!Z:AA,2,FALSE)</f>
        <v>7</v>
      </c>
      <c r="I674">
        <v>6</v>
      </c>
      <c r="J674" t="s">
        <v>32</v>
      </c>
      <c r="N674" t="s">
        <v>862</v>
      </c>
      <c r="O674" t="s">
        <v>34</v>
      </c>
      <c r="P674"/>
      <c r="Q674" t="s">
        <v>297</v>
      </c>
      <c r="U674" s="3" t="str">
        <f t="shared" si="58"/>
        <v>Other</v>
      </c>
      <c r="V674" s="3" t="str">
        <f t="shared" si="57"/>
        <v>A</v>
      </c>
      <c r="W674" t="b">
        <f>VLOOKUP(J674,lists!$B$2:$C$3,2,FALSE)</f>
        <v>1</v>
      </c>
      <c r="X674" t="b">
        <f>VLOOKUP(U674,lists!$B:$C,2,FALSE)</f>
        <v>1</v>
      </c>
      <c r="Y674" t="b">
        <f>IF(AND(H674&gt;=FLAT!$L$1,'Raw - F'!H674&lt;=FLAT!$L$2),TRUE,FALSE)</f>
        <v>1</v>
      </c>
      <c r="Z674" t="b">
        <f>VLOOKUP(V674,lists!$B$7:$C$8,2,FALSE)</f>
        <v>1</v>
      </c>
      <c r="AA674" t="b">
        <f>VLOOKUP(IF(K674="","Open",SUBSTITUTE(K674,"/Nov","")),lists!$B$27:$D$29,2,FALSE)</f>
        <v>1</v>
      </c>
      <c r="AB674" t="b">
        <f>VLOOKUP(I674,lists!B:C,2,FALSE)</f>
        <v>1</v>
      </c>
      <c r="AC674" t="b">
        <f>VLOOKUP(E674,lists!$B$23:$D$25,2,FALSE)</f>
        <v>1</v>
      </c>
      <c r="AD674">
        <f t="shared" si="59"/>
        <v>1</v>
      </c>
      <c r="AP674" s="32">
        <v>44011</v>
      </c>
      <c r="AQ674" s="32" t="s">
        <v>58</v>
      </c>
      <c r="AR674" s="32" t="s">
        <v>54</v>
      </c>
      <c r="AS674" s="32" t="s">
        <v>30</v>
      </c>
      <c r="AT674" s="32" t="s">
        <v>51</v>
      </c>
      <c r="AU674" s="32">
        <v>7</v>
      </c>
      <c r="AV674" s="32">
        <v>6</v>
      </c>
      <c r="AW674" s="32" t="s">
        <v>32</v>
      </c>
      <c r="BA674" s="32" t="s">
        <v>33</v>
      </c>
      <c r="BB674" s="32" t="s">
        <v>34</v>
      </c>
      <c r="BC674" s="32">
        <v>46</v>
      </c>
      <c r="BD674" s="32">
        <v>58</v>
      </c>
      <c r="BG674" s="32" t="s">
        <v>81</v>
      </c>
      <c r="BH674" s="32" t="s">
        <v>34</v>
      </c>
      <c r="BI674" s="32" t="s">
        <v>312</v>
      </c>
    </row>
    <row r="675" spans="1:61" x14ac:dyDescent="0.35">
      <c r="A675" s="4">
        <f t="shared" si="60"/>
        <v>675</v>
      </c>
      <c r="B675" s="4">
        <f t="shared" si="61"/>
        <v>674</v>
      </c>
      <c r="C675" s="12">
        <v>44074</v>
      </c>
      <c r="D675" t="s">
        <v>156</v>
      </c>
      <c r="E675" s="5" t="s">
        <v>54</v>
      </c>
      <c r="F675" t="s">
        <v>854</v>
      </c>
      <c r="G675" t="s">
        <v>327</v>
      </c>
      <c r="H675" s="21">
        <f>VLOOKUP(G675,lists!Z:AA,2,FALSE)</f>
        <v>5</v>
      </c>
      <c r="I675">
        <v>5</v>
      </c>
      <c r="J675" t="s">
        <v>40</v>
      </c>
      <c r="K675" t="s">
        <v>50</v>
      </c>
      <c r="N675" t="s">
        <v>862</v>
      </c>
      <c r="O675" t="s">
        <v>34</v>
      </c>
      <c r="P675"/>
      <c r="Q675">
        <v>0</v>
      </c>
      <c r="U675" s="3" t="str">
        <f t="shared" si="58"/>
        <v>Other</v>
      </c>
      <c r="V675" s="3" t="str">
        <f t="shared" si="57"/>
        <v>A</v>
      </c>
      <c r="W675" t="b">
        <f>VLOOKUP(J675,lists!$B$2:$C$3,2,FALSE)</f>
        <v>1</v>
      </c>
      <c r="X675" t="b">
        <f>VLOOKUP(U675,lists!$B:$C,2,FALSE)</f>
        <v>1</v>
      </c>
      <c r="Y675" t="b">
        <f>IF(AND(H675&gt;=FLAT!$L$1,'Raw - F'!H675&lt;=FLAT!$L$2),TRUE,FALSE)</f>
        <v>1</v>
      </c>
      <c r="Z675" t="b">
        <f>VLOOKUP(V675,lists!$B$7:$C$8,2,FALSE)</f>
        <v>1</v>
      </c>
      <c r="AA675" t="b">
        <f>VLOOKUP(IF(K675="","Open",SUBSTITUTE(K675,"/Nov","")),lists!$B$27:$D$29,2,FALSE)</f>
        <v>1</v>
      </c>
      <c r="AB675" t="b">
        <f>VLOOKUP(I675,lists!B:C,2,FALSE)</f>
        <v>1</v>
      </c>
      <c r="AC675" t="b">
        <f>VLOOKUP(E675,lists!$B$23:$D$25,2,FALSE)</f>
        <v>1</v>
      </c>
      <c r="AD675">
        <f t="shared" si="59"/>
        <v>1</v>
      </c>
      <c r="AP675" s="32">
        <v>44011</v>
      </c>
      <c r="AQ675" s="32" t="s">
        <v>58</v>
      </c>
      <c r="AR675" s="32" t="s">
        <v>54</v>
      </c>
      <c r="AS675" s="32" t="s">
        <v>30</v>
      </c>
      <c r="AT675" s="32" t="s">
        <v>36</v>
      </c>
      <c r="AU675" s="32">
        <v>8</v>
      </c>
      <c r="AV675" s="32">
        <v>6</v>
      </c>
      <c r="AW675" s="32" t="s">
        <v>32</v>
      </c>
      <c r="BA675" s="32" t="s">
        <v>33</v>
      </c>
      <c r="BB675" s="32" t="s">
        <v>34</v>
      </c>
      <c r="BC675" s="32">
        <v>46</v>
      </c>
      <c r="BD675" s="32">
        <v>65</v>
      </c>
      <c r="BG675" s="32" t="s">
        <v>81</v>
      </c>
      <c r="BH675" s="32" t="s">
        <v>34</v>
      </c>
      <c r="BI675" s="32" t="s">
        <v>297</v>
      </c>
    </row>
    <row r="676" spans="1:61" x14ac:dyDescent="0.35">
      <c r="A676" s="4">
        <f t="shared" si="60"/>
        <v>676</v>
      </c>
      <c r="B676" s="4">
        <f t="shared" si="61"/>
        <v>675</v>
      </c>
      <c r="C676" s="12">
        <v>44074</v>
      </c>
      <c r="D676" t="s">
        <v>156</v>
      </c>
      <c r="E676" s="5" t="s">
        <v>54</v>
      </c>
      <c r="F676" t="s">
        <v>855</v>
      </c>
      <c r="G676" t="s">
        <v>327</v>
      </c>
      <c r="H676" s="21">
        <f>VLOOKUP(G676,lists!Z:AA,2,FALSE)</f>
        <v>5</v>
      </c>
      <c r="I676">
        <v>3</v>
      </c>
      <c r="J676" t="s">
        <v>32</v>
      </c>
      <c r="N676" t="s">
        <v>864</v>
      </c>
      <c r="O676" t="s">
        <v>34</v>
      </c>
      <c r="P676"/>
      <c r="Q676" t="s">
        <v>304</v>
      </c>
      <c r="U676" s="3" t="str">
        <f t="shared" si="58"/>
        <v>Other</v>
      </c>
      <c r="V676" s="3" t="str">
        <f t="shared" si="57"/>
        <v>A</v>
      </c>
      <c r="W676" t="b">
        <f>VLOOKUP(J676,lists!$B$2:$C$3,2,FALSE)</f>
        <v>1</v>
      </c>
      <c r="X676" t="b">
        <f>VLOOKUP(U676,lists!$B:$C,2,FALSE)</f>
        <v>1</v>
      </c>
      <c r="Y676" t="b">
        <f>IF(AND(H676&gt;=FLAT!$L$1,'Raw - F'!H676&lt;=FLAT!$L$2),TRUE,FALSE)</f>
        <v>1</v>
      </c>
      <c r="Z676" t="b">
        <f>VLOOKUP(V676,lists!$B$7:$C$8,2,FALSE)</f>
        <v>1</v>
      </c>
      <c r="AA676" t="b">
        <f>VLOOKUP(IF(K676="","Open",SUBSTITUTE(K676,"/Nov","")),lists!$B$27:$D$29,2,FALSE)</f>
        <v>1</v>
      </c>
      <c r="AB676" t="b">
        <f>VLOOKUP(I676,lists!B:C,2,FALSE)</f>
        <v>1</v>
      </c>
      <c r="AC676" t="b">
        <f>VLOOKUP(E676,lists!$B$23:$D$25,2,FALSE)</f>
        <v>1</v>
      </c>
      <c r="AD676">
        <f t="shared" si="59"/>
        <v>1</v>
      </c>
      <c r="AP676" s="32">
        <v>44012</v>
      </c>
      <c r="AQ676" s="32" t="s">
        <v>214</v>
      </c>
      <c r="AR676" s="32" t="s">
        <v>29</v>
      </c>
      <c r="AS676" s="32" t="s">
        <v>30</v>
      </c>
      <c r="AT676" s="32" t="s">
        <v>37</v>
      </c>
      <c r="AU676" s="32">
        <v>6</v>
      </c>
      <c r="AV676" s="32">
        <v>3</v>
      </c>
      <c r="AW676" s="32" t="s">
        <v>32</v>
      </c>
      <c r="BA676" s="32" t="s">
        <v>33</v>
      </c>
      <c r="BB676" s="32" t="s">
        <v>34</v>
      </c>
      <c r="BC676" s="32">
        <v>73</v>
      </c>
      <c r="BD676" s="32">
        <v>92</v>
      </c>
      <c r="BG676" s="32" t="s">
        <v>81</v>
      </c>
      <c r="BH676" s="32" t="s">
        <v>34</v>
      </c>
      <c r="BI676" s="32" t="s">
        <v>326</v>
      </c>
    </row>
    <row r="677" spans="1:61" x14ac:dyDescent="0.35">
      <c r="A677" s="4">
        <f t="shared" si="60"/>
        <v>677</v>
      </c>
      <c r="B677" s="4">
        <f t="shared" si="61"/>
        <v>676</v>
      </c>
      <c r="C677" s="12">
        <v>44074</v>
      </c>
      <c r="D677" t="s">
        <v>156</v>
      </c>
      <c r="E677" s="5" t="s">
        <v>54</v>
      </c>
      <c r="F677" t="s">
        <v>351</v>
      </c>
      <c r="G677" t="s">
        <v>329</v>
      </c>
      <c r="H677" s="21">
        <f>VLOOKUP(G677,lists!Z:AA,2,FALSE)</f>
        <v>8</v>
      </c>
      <c r="I677">
        <v>6</v>
      </c>
      <c r="J677" t="s">
        <v>32</v>
      </c>
      <c r="N677" t="s">
        <v>862</v>
      </c>
      <c r="O677" t="s">
        <v>34</v>
      </c>
      <c r="P677"/>
      <c r="Q677" t="s">
        <v>870</v>
      </c>
      <c r="U677" s="3" t="str">
        <f t="shared" si="58"/>
        <v>Other</v>
      </c>
      <c r="V677" s="3" t="str">
        <f t="shared" si="57"/>
        <v>A</v>
      </c>
      <c r="W677" t="b">
        <f>VLOOKUP(J677,lists!$B$2:$C$3,2,FALSE)</f>
        <v>1</v>
      </c>
      <c r="X677" t="b">
        <f>VLOOKUP(U677,lists!$B:$C,2,FALSE)</f>
        <v>1</v>
      </c>
      <c r="Y677" t="b">
        <f>IF(AND(H677&gt;=FLAT!$L$1,'Raw - F'!H677&lt;=FLAT!$L$2),TRUE,FALSE)</f>
        <v>1</v>
      </c>
      <c r="Z677" t="b">
        <f>VLOOKUP(V677,lists!$B$7:$C$8,2,FALSE)</f>
        <v>1</v>
      </c>
      <c r="AA677" t="b">
        <f>VLOOKUP(IF(K677="","Open",SUBSTITUTE(K677,"/Nov","")),lists!$B$27:$D$29,2,FALSE)</f>
        <v>1</v>
      </c>
      <c r="AB677" t="b">
        <f>VLOOKUP(I677,lists!B:C,2,FALSE)</f>
        <v>1</v>
      </c>
      <c r="AC677" t="b">
        <f>VLOOKUP(E677,lists!$B$23:$D$25,2,FALSE)</f>
        <v>1</v>
      </c>
      <c r="AD677">
        <f t="shared" si="59"/>
        <v>1</v>
      </c>
      <c r="AP677" s="32">
        <v>44012</v>
      </c>
      <c r="AQ677" s="32" t="s">
        <v>214</v>
      </c>
      <c r="AR677" s="32" t="s">
        <v>29</v>
      </c>
      <c r="AS677" s="32" t="s">
        <v>30</v>
      </c>
      <c r="AT677" s="32" t="s">
        <v>36</v>
      </c>
      <c r="AU677" s="32">
        <v>8</v>
      </c>
      <c r="AV677" s="32">
        <v>4</v>
      </c>
      <c r="AW677" s="32" t="s">
        <v>32</v>
      </c>
      <c r="BA677" s="32" t="s">
        <v>43</v>
      </c>
      <c r="BB677" s="32" t="s">
        <v>34</v>
      </c>
      <c r="BC677" s="32">
        <v>66</v>
      </c>
      <c r="BD677" s="32">
        <v>85</v>
      </c>
      <c r="BG677" s="32" t="s">
        <v>43</v>
      </c>
      <c r="BH677" s="32" t="s">
        <v>34</v>
      </c>
      <c r="BI677" s="32" t="s">
        <v>293</v>
      </c>
    </row>
    <row r="678" spans="1:61" x14ac:dyDescent="0.35">
      <c r="A678" s="4"/>
      <c r="B678" s="4"/>
      <c r="P678"/>
      <c r="U678" s="3"/>
      <c r="V678" s="3"/>
    </row>
    <row r="679" spans="1:61" x14ac:dyDescent="0.35">
      <c r="A679" s="4"/>
      <c r="B679" s="4"/>
      <c r="P679"/>
      <c r="U679" s="3"/>
      <c r="V679" s="3"/>
    </row>
    <row r="680" spans="1:61" x14ac:dyDescent="0.35">
      <c r="A680" s="4"/>
      <c r="B680" s="4"/>
      <c r="P680"/>
      <c r="U680" s="3"/>
      <c r="V680" s="3"/>
    </row>
    <row r="681" spans="1:61" x14ac:dyDescent="0.35">
      <c r="A681" s="4"/>
      <c r="B681" s="4"/>
      <c r="P681"/>
      <c r="U681" s="3"/>
      <c r="V681" s="3"/>
    </row>
    <row r="682" spans="1:61" x14ac:dyDescent="0.35">
      <c r="A682" s="4"/>
      <c r="B682" s="4"/>
      <c r="P682"/>
      <c r="U682" s="3"/>
      <c r="V682" s="3"/>
    </row>
    <row r="683" spans="1:61" x14ac:dyDescent="0.35">
      <c r="A683" s="4"/>
      <c r="B683" s="4"/>
      <c r="P683"/>
      <c r="U683" s="3"/>
      <c r="V683" s="3"/>
    </row>
    <row r="684" spans="1:61" x14ac:dyDescent="0.35">
      <c r="A684" s="4"/>
      <c r="B684" s="4"/>
      <c r="P684"/>
      <c r="U684" s="3"/>
      <c r="V684" s="3"/>
    </row>
    <row r="685" spans="1:61" x14ac:dyDescent="0.35">
      <c r="A685" s="4"/>
      <c r="B685" s="4"/>
      <c r="P685"/>
      <c r="U685" s="3"/>
      <c r="V685" s="3"/>
    </row>
    <row r="686" spans="1:61" x14ac:dyDescent="0.35">
      <c r="A686" s="4"/>
      <c r="B686" s="4"/>
      <c r="P686"/>
      <c r="U686" s="3"/>
      <c r="V686" s="3"/>
    </row>
    <row r="687" spans="1:61" x14ac:dyDescent="0.35">
      <c r="A687" s="4"/>
      <c r="B687" s="4"/>
      <c r="P687"/>
      <c r="U687" s="3"/>
      <c r="V687" s="3"/>
    </row>
    <row r="688" spans="1:61" x14ac:dyDescent="0.35">
      <c r="A688" s="4"/>
      <c r="B688" s="4"/>
      <c r="P688"/>
      <c r="U688" s="3"/>
      <c r="V688" s="3"/>
    </row>
    <row r="689" spans="1:22" x14ac:dyDescent="0.35">
      <c r="A689" s="4"/>
      <c r="B689" s="4"/>
      <c r="P689"/>
      <c r="U689" s="3"/>
      <c r="V689" s="3"/>
    </row>
    <row r="690" spans="1:22" x14ac:dyDescent="0.35">
      <c r="A690" s="4"/>
      <c r="B690" s="4"/>
      <c r="P690"/>
      <c r="U690" s="3"/>
      <c r="V690" s="3"/>
    </row>
    <row r="691" spans="1:22" x14ac:dyDescent="0.35">
      <c r="A691" s="4"/>
      <c r="B691" s="4"/>
      <c r="P691"/>
      <c r="U691" s="3"/>
      <c r="V691" s="3"/>
    </row>
    <row r="692" spans="1:22" x14ac:dyDescent="0.35">
      <c r="A692" s="4"/>
      <c r="B692" s="4"/>
      <c r="P692"/>
      <c r="U692" s="3"/>
      <c r="V692" s="3"/>
    </row>
    <row r="693" spans="1:22" x14ac:dyDescent="0.35">
      <c r="A693" s="4"/>
      <c r="B693" s="4"/>
      <c r="P693"/>
      <c r="U693" s="3"/>
      <c r="V693" s="3"/>
    </row>
    <row r="694" spans="1:22" x14ac:dyDescent="0.35">
      <c r="A694" s="4"/>
      <c r="B694" s="4"/>
      <c r="P694"/>
      <c r="U694" s="3"/>
      <c r="V694" s="3"/>
    </row>
    <row r="695" spans="1:22" x14ac:dyDescent="0.35">
      <c r="A695" s="4"/>
      <c r="B695" s="4"/>
      <c r="P695"/>
      <c r="U695" s="3"/>
      <c r="V695" s="3"/>
    </row>
    <row r="696" spans="1:22" x14ac:dyDescent="0.35">
      <c r="A696" s="4"/>
      <c r="B696" s="4"/>
      <c r="P696"/>
      <c r="U696" s="3"/>
      <c r="V696" s="3"/>
    </row>
    <row r="697" spans="1:22" x14ac:dyDescent="0.35">
      <c r="A697" s="4"/>
      <c r="B697" s="4"/>
      <c r="P697"/>
      <c r="U697" s="3"/>
      <c r="V697" s="3"/>
    </row>
    <row r="698" spans="1:22" x14ac:dyDescent="0.35">
      <c r="A698" s="4"/>
      <c r="B698" s="4"/>
      <c r="P698"/>
      <c r="U698" s="3"/>
      <c r="V698" s="3"/>
    </row>
    <row r="699" spans="1:22" x14ac:dyDescent="0.35">
      <c r="A699" s="4"/>
      <c r="B699" s="4"/>
      <c r="P699"/>
      <c r="U699" s="3"/>
      <c r="V699" s="3"/>
    </row>
    <row r="700" spans="1:22" x14ac:dyDescent="0.35">
      <c r="A700" s="4"/>
      <c r="B700" s="4"/>
      <c r="P700"/>
      <c r="U700" s="3"/>
      <c r="V700" s="3"/>
    </row>
    <row r="701" spans="1:22" x14ac:dyDescent="0.35">
      <c r="A701" s="4"/>
      <c r="B701" s="4"/>
      <c r="P701"/>
      <c r="U701" s="3"/>
      <c r="V701" s="3"/>
    </row>
    <row r="702" spans="1:22" x14ac:dyDescent="0.35">
      <c r="A702" s="4"/>
      <c r="B702" s="4"/>
      <c r="P702"/>
      <c r="U702" s="3"/>
      <c r="V702" s="3"/>
    </row>
    <row r="703" spans="1:22" x14ac:dyDescent="0.35">
      <c r="A703" s="4"/>
      <c r="B703" s="4"/>
      <c r="P703"/>
      <c r="U703" s="3"/>
      <c r="V703" s="3"/>
    </row>
    <row r="704" spans="1:22" x14ac:dyDescent="0.35">
      <c r="A704" s="4"/>
      <c r="B704" s="4"/>
      <c r="P704"/>
      <c r="U704" s="3"/>
      <c r="V704" s="3"/>
    </row>
    <row r="705" spans="1:22" x14ac:dyDescent="0.35">
      <c r="A705" s="4"/>
      <c r="B705" s="4"/>
      <c r="P705"/>
      <c r="U705" s="3"/>
      <c r="V705" s="3"/>
    </row>
    <row r="706" spans="1:22" x14ac:dyDescent="0.35">
      <c r="A706" s="4"/>
      <c r="B706" s="4"/>
      <c r="P706"/>
      <c r="U706" s="3"/>
      <c r="V706" s="3"/>
    </row>
    <row r="707" spans="1:22" x14ac:dyDescent="0.35">
      <c r="A707" s="4"/>
      <c r="B707" s="4"/>
      <c r="P707"/>
      <c r="U707" s="3"/>
      <c r="V707" s="3"/>
    </row>
    <row r="708" spans="1:22" x14ac:dyDescent="0.35">
      <c r="A708" s="4"/>
      <c r="B708" s="4"/>
      <c r="P708"/>
      <c r="U708" s="3"/>
      <c r="V708" s="3"/>
    </row>
    <row r="709" spans="1:22" x14ac:dyDescent="0.35">
      <c r="A709" s="4"/>
      <c r="B709" s="4"/>
      <c r="P709"/>
      <c r="U709" s="3"/>
      <c r="V709" s="3"/>
    </row>
    <row r="710" spans="1:22" x14ac:dyDescent="0.35">
      <c r="A710" s="4"/>
      <c r="B710" s="4"/>
      <c r="P710"/>
      <c r="U710" s="3"/>
      <c r="V710" s="3"/>
    </row>
    <row r="711" spans="1:22" x14ac:dyDescent="0.35">
      <c r="A711" s="4"/>
      <c r="B711" s="4"/>
      <c r="P711"/>
      <c r="U711" s="3"/>
      <c r="V711" s="3"/>
    </row>
    <row r="712" spans="1:22" x14ac:dyDescent="0.35">
      <c r="A712" s="4"/>
      <c r="B712" s="4"/>
      <c r="P712"/>
      <c r="U712" s="3"/>
      <c r="V712" s="3"/>
    </row>
    <row r="713" spans="1:22" x14ac:dyDescent="0.35">
      <c r="A713" s="4"/>
      <c r="B713" s="4"/>
      <c r="P713"/>
      <c r="U713" s="3"/>
      <c r="V713" s="3"/>
    </row>
    <row r="714" spans="1:22" x14ac:dyDescent="0.35">
      <c r="A714" s="4"/>
      <c r="B714" s="4"/>
      <c r="P714"/>
      <c r="U714" s="3"/>
      <c r="V714" s="3"/>
    </row>
    <row r="715" spans="1:22" x14ac:dyDescent="0.35">
      <c r="A715" s="4"/>
      <c r="B715" s="4"/>
      <c r="P715"/>
      <c r="U715" s="3"/>
      <c r="V715" s="3"/>
    </row>
    <row r="716" spans="1:22" x14ac:dyDescent="0.35">
      <c r="A716" s="4"/>
      <c r="B716" s="4"/>
      <c r="P716"/>
      <c r="U716" s="3"/>
      <c r="V716" s="3"/>
    </row>
    <row r="717" spans="1:22" x14ac:dyDescent="0.35">
      <c r="A717" s="4"/>
      <c r="B717" s="4"/>
      <c r="P717"/>
      <c r="U717" s="3"/>
      <c r="V717" s="3"/>
    </row>
    <row r="718" spans="1:22" x14ac:dyDescent="0.35">
      <c r="A718" s="4"/>
      <c r="B718" s="4"/>
      <c r="P718"/>
      <c r="U718" s="3"/>
      <c r="V718" s="3"/>
    </row>
    <row r="719" spans="1:22" x14ac:dyDescent="0.35">
      <c r="A719" s="4"/>
      <c r="B719" s="4"/>
      <c r="P719"/>
      <c r="U719" s="3"/>
      <c r="V719" s="3"/>
    </row>
    <row r="720" spans="1:22" x14ac:dyDescent="0.35">
      <c r="A720" s="4"/>
      <c r="B720" s="4"/>
      <c r="P720"/>
      <c r="U720" s="3"/>
      <c r="V720" s="3"/>
    </row>
    <row r="721" spans="1:22" x14ac:dyDescent="0.35">
      <c r="A721" s="4"/>
      <c r="B721" s="4"/>
      <c r="P721"/>
      <c r="U721" s="3"/>
      <c r="V721" s="3"/>
    </row>
    <row r="722" spans="1:22" x14ac:dyDescent="0.35">
      <c r="A722" s="4"/>
      <c r="B722" s="4"/>
      <c r="P722"/>
      <c r="U722" s="3"/>
      <c r="V722" s="3"/>
    </row>
    <row r="723" spans="1:22" x14ac:dyDescent="0.35">
      <c r="A723" s="4"/>
      <c r="B723" s="4"/>
      <c r="P723"/>
      <c r="U723" s="3"/>
      <c r="V723" s="3"/>
    </row>
    <row r="724" spans="1:22" x14ac:dyDescent="0.35">
      <c r="A724" s="4"/>
      <c r="B724" s="4"/>
      <c r="P724"/>
      <c r="U724" s="3"/>
      <c r="V724" s="3"/>
    </row>
    <row r="725" spans="1:22" x14ac:dyDescent="0.35">
      <c r="A725" s="4"/>
      <c r="B725" s="4"/>
      <c r="P725"/>
      <c r="U725" s="3"/>
      <c r="V725" s="3"/>
    </row>
    <row r="726" spans="1:22" x14ac:dyDescent="0.35">
      <c r="A726" s="4"/>
      <c r="B726" s="4"/>
      <c r="P726"/>
      <c r="U726" s="3"/>
      <c r="V726" s="3"/>
    </row>
    <row r="727" spans="1:22" x14ac:dyDescent="0.35">
      <c r="A727" s="4"/>
      <c r="B727" s="4"/>
      <c r="P727"/>
      <c r="U727" s="3"/>
      <c r="V727" s="3"/>
    </row>
    <row r="728" spans="1:22" x14ac:dyDescent="0.35">
      <c r="A728" s="4"/>
      <c r="B728" s="4"/>
      <c r="P728"/>
      <c r="U728" s="3"/>
      <c r="V728" s="3"/>
    </row>
    <row r="729" spans="1:22" x14ac:dyDescent="0.35">
      <c r="A729" s="4"/>
      <c r="B729" s="4"/>
      <c r="P729"/>
      <c r="U729" s="3"/>
      <c r="V729" s="3"/>
    </row>
    <row r="730" spans="1:22" x14ac:dyDescent="0.35">
      <c r="A730" s="4"/>
      <c r="B730" s="4"/>
      <c r="P730"/>
      <c r="U730" s="3"/>
      <c r="V730" s="3"/>
    </row>
    <row r="731" spans="1:22" x14ac:dyDescent="0.35">
      <c r="A731" s="4"/>
      <c r="B731" s="4"/>
      <c r="P731"/>
      <c r="U731" s="3"/>
      <c r="V731" s="3"/>
    </row>
    <row r="732" spans="1:22" x14ac:dyDescent="0.35">
      <c r="A732" s="4"/>
      <c r="B732" s="4"/>
      <c r="P732"/>
      <c r="U732" s="3"/>
      <c r="V732" s="3"/>
    </row>
    <row r="733" spans="1:22" x14ac:dyDescent="0.35">
      <c r="A733" s="4"/>
      <c r="B733" s="4"/>
      <c r="P733"/>
      <c r="U733" s="3"/>
      <c r="V733" s="3"/>
    </row>
    <row r="734" spans="1:22" x14ac:dyDescent="0.35">
      <c r="A734" s="4"/>
      <c r="B734" s="4"/>
      <c r="P734"/>
      <c r="U734" s="3"/>
      <c r="V734" s="3"/>
    </row>
    <row r="735" spans="1:22" x14ac:dyDescent="0.35">
      <c r="A735" s="4"/>
      <c r="B735" s="4"/>
      <c r="P735"/>
      <c r="U735" s="3"/>
      <c r="V735" s="3"/>
    </row>
    <row r="736" spans="1:22" x14ac:dyDescent="0.35">
      <c r="A736" s="4"/>
      <c r="B736" s="4"/>
      <c r="P736"/>
      <c r="U736" s="3"/>
      <c r="V736" s="3"/>
    </row>
    <row r="737" spans="1:22" x14ac:dyDescent="0.35">
      <c r="A737" s="4"/>
      <c r="B737" s="4"/>
      <c r="P737"/>
      <c r="U737" s="3"/>
      <c r="V737" s="3"/>
    </row>
    <row r="738" spans="1:22" x14ac:dyDescent="0.35">
      <c r="A738" s="4"/>
      <c r="B738" s="4"/>
      <c r="P738"/>
      <c r="U738" s="3"/>
      <c r="V738" s="3"/>
    </row>
    <row r="739" spans="1:22" x14ac:dyDescent="0.35">
      <c r="A739" s="4"/>
      <c r="B739" s="4"/>
      <c r="P739"/>
      <c r="U739" s="3"/>
      <c r="V739" s="3"/>
    </row>
    <row r="740" spans="1:22" x14ac:dyDescent="0.35">
      <c r="A740" s="4"/>
      <c r="B740" s="4"/>
      <c r="P740"/>
      <c r="U740" s="3"/>
      <c r="V740" s="3"/>
    </row>
    <row r="741" spans="1:22" x14ac:dyDescent="0.35">
      <c r="A741" s="4"/>
      <c r="B741" s="4"/>
      <c r="P741"/>
      <c r="U741" s="3"/>
      <c r="V741" s="3"/>
    </row>
    <row r="742" spans="1:22" x14ac:dyDescent="0.35">
      <c r="A742" s="4"/>
      <c r="B742" s="4"/>
      <c r="P742"/>
      <c r="U742" s="3"/>
      <c r="V742" s="3"/>
    </row>
    <row r="743" spans="1:22" x14ac:dyDescent="0.35">
      <c r="A743" s="4"/>
      <c r="B743" s="4"/>
      <c r="P743"/>
      <c r="U743" s="3"/>
      <c r="V743" s="3"/>
    </row>
    <row r="744" spans="1:22" x14ac:dyDescent="0.35">
      <c r="A744" s="4"/>
      <c r="B744" s="4"/>
      <c r="P744"/>
      <c r="U744" s="3"/>
      <c r="V744" s="3"/>
    </row>
    <row r="745" spans="1:22" x14ac:dyDescent="0.35">
      <c r="A745" s="4"/>
      <c r="B745" s="4"/>
      <c r="P745"/>
      <c r="U745" s="3"/>
      <c r="V745" s="3"/>
    </row>
    <row r="746" spans="1:22" x14ac:dyDescent="0.35">
      <c r="A746" s="4"/>
      <c r="B746" s="4"/>
      <c r="P746"/>
      <c r="U746" s="3"/>
      <c r="V746" s="3"/>
    </row>
    <row r="747" spans="1:22" x14ac:dyDescent="0.35">
      <c r="A747" s="4"/>
      <c r="B747" s="4"/>
      <c r="P747"/>
      <c r="U747" s="3"/>
      <c r="V747" s="3"/>
    </row>
    <row r="748" spans="1:22" x14ac:dyDescent="0.35">
      <c r="A748" s="4"/>
      <c r="B748" s="4"/>
      <c r="P748"/>
      <c r="U748" s="3"/>
      <c r="V748" s="3"/>
    </row>
    <row r="749" spans="1:22" x14ac:dyDescent="0.35">
      <c r="A749" s="4"/>
      <c r="B749" s="4"/>
      <c r="P749"/>
      <c r="U749" s="3"/>
      <c r="V749" s="3"/>
    </row>
    <row r="750" spans="1:22" x14ac:dyDescent="0.35">
      <c r="A750" s="4"/>
      <c r="B750" s="4"/>
      <c r="P750"/>
      <c r="U750" s="3"/>
      <c r="V750" s="3"/>
    </row>
    <row r="751" spans="1:22" x14ac:dyDescent="0.35">
      <c r="A751" s="4"/>
      <c r="B751" s="4"/>
      <c r="P751"/>
      <c r="U751" s="3"/>
      <c r="V751" s="3"/>
    </row>
    <row r="752" spans="1:22" x14ac:dyDescent="0.35">
      <c r="A752" s="4"/>
      <c r="B752" s="4"/>
      <c r="P752"/>
      <c r="U752" s="3"/>
      <c r="V752" s="3"/>
    </row>
    <row r="753" spans="1:22" x14ac:dyDescent="0.35">
      <c r="A753" s="4"/>
      <c r="B753" s="4"/>
      <c r="P753"/>
      <c r="U753" s="3"/>
      <c r="V753" s="3"/>
    </row>
    <row r="754" spans="1:22" x14ac:dyDescent="0.35">
      <c r="A754" s="4"/>
      <c r="B754" s="4"/>
      <c r="P754"/>
      <c r="U754" s="3"/>
      <c r="V754" s="3"/>
    </row>
    <row r="755" spans="1:22" x14ac:dyDescent="0.35">
      <c r="A755" s="4"/>
      <c r="B755" s="4"/>
      <c r="P755"/>
      <c r="U755" s="3"/>
      <c r="V755" s="3"/>
    </row>
    <row r="756" spans="1:22" x14ac:dyDescent="0.35">
      <c r="A756" s="4"/>
      <c r="B756" s="4"/>
      <c r="P756"/>
      <c r="U756" s="3"/>
      <c r="V756" s="3"/>
    </row>
    <row r="757" spans="1:22" x14ac:dyDescent="0.35">
      <c r="A757" s="4"/>
      <c r="B757" s="4"/>
      <c r="P757"/>
      <c r="U757" s="3"/>
      <c r="V757" s="3"/>
    </row>
    <row r="758" spans="1:22" x14ac:dyDescent="0.35">
      <c r="A758" s="4"/>
      <c r="B758" s="4"/>
      <c r="P758"/>
      <c r="U758" s="3"/>
      <c r="V758" s="3"/>
    </row>
    <row r="759" spans="1:22" x14ac:dyDescent="0.35">
      <c r="A759" s="4"/>
      <c r="B759" s="4"/>
      <c r="P759"/>
      <c r="U759" s="3"/>
      <c r="V759" s="3"/>
    </row>
    <row r="760" spans="1:22" x14ac:dyDescent="0.35">
      <c r="A760" s="4"/>
      <c r="B760" s="4"/>
      <c r="P760"/>
      <c r="U760" s="3"/>
      <c r="V760" s="3"/>
    </row>
    <row r="761" spans="1:22" x14ac:dyDescent="0.35">
      <c r="A761" s="4"/>
      <c r="B761" s="4"/>
      <c r="P761"/>
      <c r="U761" s="3"/>
      <c r="V761" s="3"/>
    </row>
    <row r="762" spans="1:22" x14ac:dyDescent="0.35">
      <c r="A762" s="4"/>
      <c r="B762" s="4"/>
      <c r="P762"/>
      <c r="U762" s="3"/>
      <c r="V762" s="3"/>
    </row>
    <row r="763" spans="1:22" x14ac:dyDescent="0.35">
      <c r="A763" s="4"/>
      <c r="B763" s="4"/>
      <c r="P763"/>
      <c r="U763" s="3"/>
      <c r="V763" s="3"/>
    </row>
    <row r="764" spans="1:22" x14ac:dyDescent="0.35">
      <c r="A764" s="4"/>
      <c r="B764" s="4"/>
      <c r="P764"/>
      <c r="U764" s="3"/>
      <c r="V764" s="3"/>
    </row>
    <row r="765" spans="1:22" x14ac:dyDescent="0.35">
      <c r="A765" s="4"/>
      <c r="B765" s="4"/>
      <c r="P765"/>
      <c r="U765" s="3"/>
      <c r="V765" s="3"/>
    </row>
    <row r="766" spans="1:22" x14ac:dyDescent="0.35">
      <c r="A766" s="4"/>
      <c r="B766" s="4"/>
      <c r="P766"/>
      <c r="U766" s="3"/>
      <c r="V766" s="3"/>
    </row>
    <row r="767" spans="1:22" x14ac:dyDescent="0.35">
      <c r="A767" s="4"/>
      <c r="B767" s="4"/>
      <c r="P767"/>
      <c r="U767" s="3"/>
      <c r="V767" s="3"/>
    </row>
    <row r="768" spans="1:22" x14ac:dyDescent="0.35">
      <c r="A768" s="4"/>
      <c r="B768" s="4"/>
      <c r="P768"/>
      <c r="U768" s="3"/>
      <c r="V768" s="3"/>
    </row>
    <row r="769" spans="1:22" x14ac:dyDescent="0.35">
      <c r="A769" s="4"/>
      <c r="B769" s="4"/>
      <c r="P769"/>
      <c r="U769" s="3"/>
      <c r="V769" s="3"/>
    </row>
    <row r="770" spans="1:22" x14ac:dyDescent="0.35">
      <c r="A770" s="4"/>
      <c r="B770" s="4"/>
      <c r="P770"/>
      <c r="U770" s="3"/>
      <c r="V770" s="3"/>
    </row>
    <row r="771" spans="1:22" x14ac:dyDescent="0.35">
      <c r="A771" s="4"/>
      <c r="B771" s="4"/>
      <c r="P771"/>
      <c r="U771" s="3"/>
      <c r="V771" s="3"/>
    </row>
    <row r="772" spans="1:22" x14ac:dyDescent="0.35">
      <c r="A772" s="4"/>
      <c r="B772" s="4"/>
      <c r="P772"/>
      <c r="U772" s="3"/>
      <c r="V772" s="3"/>
    </row>
    <row r="773" spans="1:22" x14ac:dyDescent="0.35">
      <c r="A773" s="4"/>
      <c r="B773" s="4"/>
      <c r="P773"/>
      <c r="U773" s="3"/>
      <c r="V773" s="3"/>
    </row>
    <row r="774" spans="1:22" x14ac:dyDescent="0.35">
      <c r="A774" s="4"/>
      <c r="B774" s="4"/>
      <c r="P774"/>
      <c r="U774" s="3"/>
      <c r="V774" s="3"/>
    </row>
    <row r="775" spans="1:22" x14ac:dyDescent="0.35">
      <c r="A775" s="4"/>
      <c r="B775" s="4"/>
      <c r="P775"/>
      <c r="U775" s="3"/>
      <c r="V775" s="3"/>
    </row>
    <row r="776" spans="1:22" x14ac:dyDescent="0.35">
      <c r="A776" s="4"/>
      <c r="B776" s="4"/>
      <c r="P776"/>
      <c r="U776" s="3"/>
      <c r="V776" s="3"/>
    </row>
    <row r="777" spans="1:22" x14ac:dyDescent="0.35">
      <c r="A777" s="4"/>
      <c r="B777" s="4"/>
      <c r="P777"/>
      <c r="U777" s="3"/>
      <c r="V777" s="3"/>
    </row>
    <row r="778" spans="1:22" x14ac:dyDescent="0.35">
      <c r="A778" s="4"/>
      <c r="B778" s="4"/>
      <c r="P778"/>
      <c r="U778" s="3"/>
      <c r="V778" s="3"/>
    </row>
    <row r="779" spans="1:22" x14ac:dyDescent="0.35">
      <c r="A779" s="4"/>
      <c r="B779" s="4"/>
      <c r="P779"/>
      <c r="U779" s="3"/>
      <c r="V779" s="3"/>
    </row>
    <row r="780" spans="1:22" x14ac:dyDescent="0.35">
      <c r="A780" s="4"/>
      <c r="B780" s="4"/>
      <c r="P780"/>
      <c r="U780" s="3"/>
      <c r="V780" s="3"/>
    </row>
    <row r="781" spans="1:22" x14ac:dyDescent="0.35">
      <c r="A781" s="4"/>
      <c r="B781" s="4"/>
      <c r="P781"/>
      <c r="U781" s="3"/>
      <c r="V781" s="3"/>
    </row>
    <row r="782" spans="1:22" x14ac:dyDescent="0.35">
      <c r="A782" s="4"/>
      <c r="B782" s="4"/>
      <c r="P782"/>
      <c r="U782" s="3"/>
      <c r="V782" s="3"/>
    </row>
    <row r="783" spans="1:22" x14ac:dyDescent="0.35">
      <c r="A783" s="4"/>
      <c r="B783" s="4"/>
      <c r="P783"/>
      <c r="U783" s="3"/>
      <c r="V783" s="3"/>
    </row>
    <row r="784" spans="1:22" x14ac:dyDescent="0.35">
      <c r="A784" s="4"/>
      <c r="B784" s="4"/>
      <c r="P784"/>
      <c r="U784" s="3"/>
      <c r="V784" s="3"/>
    </row>
    <row r="785" spans="1:22" x14ac:dyDescent="0.35">
      <c r="A785" s="4"/>
      <c r="B785" s="4"/>
      <c r="P785"/>
      <c r="U785" s="3"/>
      <c r="V785" s="3"/>
    </row>
    <row r="786" spans="1:22" x14ac:dyDescent="0.35">
      <c r="A786" s="4"/>
      <c r="B786" s="4"/>
      <c r="P786"/>
      <c r="U786" s="3"/>
      <c r="V786" s="3"/>
    </row>
    <row r="787" spans="1:22" x14ac:dyDescent="0.35">
      <c r="A787" s="4"/>
      <c r="B787" s="4"/>
      <c r="P787"/>
      <c r="U787" s="3"/>
      <c r="V787" s="3"/>
    </row>
    <row r="788" spans="1:22" x14ac:dyDescent="0.35">
      <c r="A788" s="4"/>
      <c r="B788" s="4"/>
      <c r="P788"/>
      <c r="U788" s="3"/>
      <c r="V788" s="3"/>
    </row>
    <row r="789" spans="1:22" x14ac:dyDescent="0.35">
      <c r="A789" s="4"/>
      <c r="B789" s="4"/>
      <c r="P789"/>
      <c r="U789" s="3"/>
      <c r="V789" s="3"/>
    </row>
    <row r="790" spans="1:22" x14ac:dyDescent="0.35">
      <c r="A790" s="4"/>
      <c r="B790" s="4"/>
      <c r="P790"/>
      <c r="U790" s="3"/>
      <c r="V790" s="3"/>
    </row>
    <row r="791" spans="1:22" x14ac:dyDescent="0.35">
      <c r="A791" s="4"/>
      <c r="B791" s="4"/>
      <c r="P791"/>
      <c r="U791" s="3"/>
      <c r="V791" s="3"/>
    </row>
    <row r="792" spans="1:22" x14ac:dyDescent="0.35">
      <c r="A792" s="4"/>
      <c r="B792" s="4"/>
      <c r="P792"/>
      <c r="U792" s="3"/>
      <c r="V792" s="3"/>
    </row>
    <row r="793" spans="1:22" x14ac:dyDescent="0.35">
      <c r="A793" s="4"/>
      <c r="B793" s="4"/>
      <c r="P793"/>
      <c r="U793" s="3"/>
      <c r="V793" s="3"/>
    </row>
    <row r="794" spans="1:22" x14ac:dyDescent="0.35">
      <c r="A794" s="4"/>
      <c r="B794" s="4"/>
      <c r="P794"/>
      <c r="U794" s="3"/>
      <c r="V794" s="3"/>
    </row>
    <row r="795" spans="1:22" x14ac:dyDescent="0.35">
      <c r="A795" s="4"/>
      <c r="B795" s="4"/>
      <c r="P795"/>
      <c r="U795" s="3"/>
      <c r="V795" s="3"/>
    </row>
    <row r="796" spans="1:22" x14ac:dyDescent="0.35">
      <c r="A796" s="4"/>
      <c r="B796" s="4"/>
      <c r="P796"/>
      <c r="U796" s="3"/>
      <c r="V796" s="3"/>
    </row>
    <row r="797" spans="1:22" x14ac:dyDescent="0.35">
      <c r="A797" s="4"/>
      <c r="B797" s="4"/>
      <c r="P797"/>
      <c r="U797" s="3"/>
      <c r="V797" s="3"/>
    </row>
    <row r="798" spans="1:22" x14ac:dyDescent="0.35">
      <c r="A798" s="4"/>
      <c r="B798" s="4"/>
      <c r="P798"/>
      <c r="U798" s="3"/>
      <c r="V798" s="3"/>
    </row>
    <row r="799" spans="1:22" x14ac:dyDescent="0.35">
      <c r="A799" s="4"/>
      <c r="B799" s="4"/>
      <c r="P799"/>
      <c r="U799" s="3"/>
      <c r="V799" s="3"/>
    </row>
    <row r="800" spans="1:22" x14ac:dyDescent="0.35">
      <c r="A800" s="4"/>
      <c r="B800" s="4"/>
      <c r="P800"/>
      <c r="U800" s="3"/>
      <c r="V800" s="3"/>
    </row>
    <row r="801" spans="1:22" x14ac:dyDescent="0.35">
      <c r="A801" s="4"/>
      <c r="B801" s="4"/>
      <c r="P801"/>
      <c r="U801" s="3"/>
      <c r="V801" s="3"/>
    </row>
    <row r="802" spans="1:22" x14ac:dyDescent="0.35">
      <c r="A802" s="4"/>
      <c r="B802" s="4"/>
      <c r="P802"/>
      <c r="U802" s="3"/>
      <c r="V802" s="3"/>
    </row>
    <row r="803" spans="1:22" x14ac:dyDescent="0.35">
      <c r="A803" s="4"/>
      <c r="B803" s="4"/>
      <c r="P803"/>
      <c r="U803" s="3"/>
      <c r="V803" s="3"/>
    </row>
    <row r="804" spans="1:22" x14ac:dyDescent="0.35">
      <c r="A804" s="4"/>
      <c r="B804" s="4"/>
      <c r="P804"/>
      <c r="U804" s="3"/>
      <c r="V804" s="3"/>
    </row>
    <row r="805" spans="1:22" x14ac:dyDescent="0.35">
      <c r="A805" s="4"/>
      <c r="B805" s="4"/>
      <c r="P805"/>
      <c r="U805" s="3"/>
      <c r="V805" s="3"/>
    </row>
    <row r="806" spans="1:22" x14ac:dyDescent="0.35">
      <c r="A806" s="4"/>
      <c r="B806" s="4"/>
      <c r="P806"/>
      <c r="U806" s="3"/>
      <c r="V806" s="3"/>
    </row>
    <row r="807" spans="1:22" x14ac:dyDescent="0.35">
      <c r="A807" s="4"/>
      <c r="B807" s="4"/>
      <c r="P807"/>
      <c r="U807" s="3"/>
      <c r="V807" s="3"/>
    </row>
    <row r="808" spans="1:22" x14ac:dyDescent="0.35">
      <c r="A808" s="4"/>
      <c r="B808" s="4"/>
      <c r="P808"/>
      <c r="U808" s="3"/>
      <c r="V808" s="3"/>
    </row>
    <row r="809" spans="1:22" x14ac:dyDescent="0.35">
      <c r="A809" s="4"/>
      <c r="B809" s="4"/>
      <c r="P809"/>
      <c r="U809" s="3"/>
      <c r="V809" s="3"/>
    </row>
    <row r="810" spans="1:22" x14ac:dyDescent="0.35">
      <c r="A810" s="4"/>
      <c r="B810" s="4"/>
      <c r="P810"/>
      <c r="U810" s="3"/>
      <c r="V810" s="3"/>
    </row>
    <row r="811" spans="1:22" x14ac:dyDescent="0.35">
      <c r="A811" s="4"/>
      <c r="B811" s="4"/>
      <c r="P811"/>
      <c r="U811" s="3"/>
      <c r="V811" s="3"/>
    </row>
    <row r="812" spans="1:22" x14ac:dyDescent="0.35">
      <c r="A812" s="4"/>
      <c r="B812" s="4"/>
      <c r="P812"/>
      <c r="U812" s="3"/>
      <c r="V812" s="3"/>
    </row>
    <row r="813" spans="1:22" x14ac:dyDescent="0.35">
      <c r="A813" s="4"/>
      <c r="B813" s="4"/>
      <c r="P813"/>
      <c r="U813" s="3"/>
      <c r="V813" s="3"/>
    </row>
    <row r="814" spans="1:22" x14ac:dyDescent="0.35">
      <c r="A814" s="4"/>
      <c r="B814" s="4"/>
      <c r="P814"/>
      <c r="U814" s="3"/>
      <c r="V814" s="3"/>
    </row>
    <row r="815" spans="1:22" x14ac:dyDescent="0.35">
      <c r="A815" s="4"/>
      <c r="B815" s="4"/>
      <c r="P815"/>
      <c r="U815" s="3"/>
      <c r="V815" s="3"/>
    </row>
    <row r="816" spans="1:22" x14ac:dyDescent="0.35">
      <c r="A816" s="4"/>
      <c r="B816" s="4"/>
      <c r="P816"/>
      <c r="U816" s="3"/>
      <c r="V816" s="3"/>
    </row>
    <row r="817" spans="1:22" x14ac:dyDescent="0.35">
      <c r="A817" s="4"/>
      <c r="B817" s="4"/>
      <c r="P817"/>
      <c r="U817" s="3"/>
      <c r="V817" s="3"/>
    </row>
    <row r="818" spans="1:22" x14ac:dyDescent="0.35">
      <c r="A818" s="4"/>
      <c r="B818" s="4"/>
      <c r="P818"/>
      <c r="U818" s="3"/>
      <c r="V818" s="3"/>
    </row>
    <row r="819" spans="1:22" x14ac:dyDescent="0.35">
      <c r="A819" s="4"/>
      <c r="B819" s="4"/>
      <c r="P819"/>
      <c r="U819" s="3"/>
      <c r="V819" s="3"/>
    </row>
    <row r="820" spans="1:22" x14ac:dyDescent="0.35">
      <c r="A820" s="4"/>
      <c r="B820" s="4"/>
      <c r="P820"/>
      <c r="U820" s="3"/>
      <c r="V820" s="3"/>
    </row>
    <row r="821" spans="1:22" x14ac:dyDescent="0.35">
      <c r="A821" s="4"/>
      <c r="B821" s="4"/>
      <c r="P821"/>
      <c r="U821" s="3"/>
      <c r="V821" s="3"/>
    </row>
    <row r="822" spans="1:22" x14ac:dyDescent="0.35">
      <c r="A822" s="4"/>
      <c r="B822" s="4"/>
      <c r="P822"/>
      <c r="U822" s="3"/>
      <c r="V822" s="3"/>
    </row>
    <row r="823" spans="1:22" x14ac:dyDescent="0.35">
      <c r="A823" s="4"/>
      <c r="B823" s="4"/>
      <c r="P823"/>
      <c r="U823" s="3"/>
      <c r="V823" s="3"/>
    </row>
    <row r="824" spans="1:22" x14ac:dyDescent="0.35">
      <c r="A824" s="4"/>
      <c r="B824" s="4"/>
      <c r="P824"/>
      <c r="U824" s="3"/>
      <c r="V824" s="3"/>
    </row>
    <row r="825" spans="1:22" x14ac:dyDescent="0.35">
      <c r="A825" s="4"/>
      <c r="B825" s="4"/>
      <c r="P825"/>
      <c r="U825" s="3"/>
      <c r="V825" s="3"/>
    </row>
    <row r="826" spans="1:22" x14ac:dyDescent="0.35">
      <c r="A826" s="4"/>
      <c r="B826" s="4"/>
      <c r="P826"/>
      <c r="U826" s="3"/>
      <c r="V826" s="3"/>
    </row>
  </sheetData>
  <autoFilter ref="A1:AD826" xr:uid="{DF730E04-11A7-405D-8FB1-2878D6B9B899}"/>
  <sortState xmlns:xlrd2="http://schemas.microsoft.com/office/spreadsheetml/2017/richdata2" ref="C2:S677">
    <sortCondition ref="C2:C677"/>
    <sortCondition ref="D2:D67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38DA5-4EC1-43D3-8829-B093F10B611A}">
  <dimension ref="A1:N715"/>
  <sheetViews>
    <sheetView tabSelected="1" topLeftCell="B1" workbookViewId="0">
      <selection activeCell="B686" sqref="B686"/>
    </sheetView>
  </sheetViews>
  <sheetFormatPr defaultColWidth="0" defaultRowHeight="14.5" zeroHeight="1" x14ac:dyDescent="0.35"/>
  <cols>
    <col min="1" max="1" width="4" hidden="1" customWidth="1"/>
    <col min="2" max="2" width="10.6328125" style="12" bestFit="1" customWidth="1"/>
    <col min="3" max="3" width="11.81640625" bestFit="1" customWidth="1"/>
    <col min="4" max="4" width="16.6328125" bestFit="1" customWidth="1"/>
    <col min="5" max="5" width="8.90625" customWidth="1"/>
    <col min="6" max="6" width="10.36328125" customWidth="1"/>
    <col min="7" max="8" width="12.7265625" customWidth="1"/>
    <col min="9" max="9" width="12.7265625" style="39" customWidth="1"/>
    <col min="10" max="10" width="7.90625" bestFit="1" customWidth="1"/>
    <col min="11" max="11" width="9" customWidth="1"/>
    <col min="12" max="12" width="9.90625" customWidth="1"/>
    <col min="13" max="13" width="11.1796875" bestFit="1" customWidth="1"/>
    <col min="14" max="16384" width="8.90625" hidden="1"/>
  </cols>
  <sheetData>
    <row r="1" spans="1:14" x14ac:dyDescent="0.35">
      <c r="B1" s="44"/>
      <c r="C1" s="44"/>
      <c r="D1" s="44"/>
      <c r="E1" s="44"/>
      <c r="F1" s="44"/>
      <c r="G1" s="44"/>
      <c r="H1" s="35"/>
      <c r="I1" s="37"/>
      <c r="J1" s="9"/>
      <c r="K1" s="15" t="s">
        <v>92</v>
      </c>
      <c r="L1" s="7">
        <v>5</v>
      </c>
      <c r="M1" s="9"/>
      <c r="N1" s="20"/>
    </row>
    <row r="2" spans="1:14" x14ac:dyDescent="0.35">
      <c r="B2" s="44"/>
      <c r="C2" s="44"/>
      <c r="D2" s="44"/>
      <c r="E2" s="44"/>
      <c r="F2" s="44"/>
      <c r="G2" s="44"/>
      <c r="H2" s="35"/>
      <c r="I2" s="37"/>
      <c r="J2" s="9"/>
      <c r="K2" s="15" t="s">
        <v>93</v>
      </c>
      <c r="L2" s="7">
        <v>16</v>
      </c>
      <c r="M2" s="9"/>
      <c r="N2" s="20"/>
    </row>
    <row r="3" spans="1:14" x14ac:dyDescent="0.35">
      <c r="B3" s="44"/>
      <c r="C3" s="44"/>
      <c r="D3" s="44"/>
      <c r="E3" s="44"/>
      <c r="F3" s="44"/>
      <c r="G3" s="44"/>
      <c r="H3" s="35"/>
      <c r="I3" s="37"/>
      <c r="J3" s="9"/>
      <c r="K3" s="9"/>
      <c r="L3" s="8"/>
      <c r="M3" s="9"/>
      <c r="N3" s="20"/>
    </row>
    <row r="4" spans="1:14" x14ac:dyDescent="0.35">
      <c r="B4" s="44"/>
      <c r="C4" s="44"/>
      <c r="D4" s="44"/>
      <c r="E4" s="44"/>
      <c r="F4" s="44"/>
      <c r="G4" s="44"/>
      <c r="H4" s="35"/>
      <c r="I4" s="37"/>
      <c r="J4" s="6"/>
      <c r="K4" s="10"/>
      <c r="L4" s="8"/>
      <c r="M4" s="9"/>
      <c r="N4" s="20"/>
    </row>
    <row r="5" spans="1:14" x14ac:dyDescent="0.35">
      <c r="B5" s="44"/>
      <c r="C5" s="44"/>
      <c r="D5" s="44"/>
      <c r="E5" s="44"/>
      <c r="F5" s="44"/>
      <c r="G5" s="44"/>
      <c r="H5" s="35"/>
      <c r="I5" s="37"/>
      <c r="J5" s="13"/>
      <c r="K5" s="14"/>
      <c r="L5" s="8"/>
      <c r="M5" s="9"/>
      <c r="N5" s="20"/>
    </row>
    <row r="6" spans="1:14" x14ac:dyDescent="0.35">
      <c r="B6" s="44"/>
      <c r="C6" s="44"/>
      <c r="D6" s="44"/>
      <c r="E6" s="44"/>
      <c r="F6" s="44"/>
      <c r="G6" s="44"/>
      <c r="H6" s="35"/>
      <c r="I6" s="37"/>
      <c r="J6" s="13"/>
      <c r="K6" s="14"/>
      <c r="L6" s="8"/>
      <c r="M6" s="9"/>
      <c r="N6" s="20"/>
    </row>
    <row r="7" spans="1:14" x14ac:dyDescent="0.35">
      <c r="B7" s="44"/>
      <c r="C7" s="44"/>
      <c r="D7" s="44"/>
      <c r="E7" s="44"/>
      <c r="F7" s="44"/>
      <c r="G7" s="44"/>
      <c r="H7" s="35"/>
      <c r="I7" s="37"/>
      <c r="J7" s="6"/>
      <c r="K7" s="9"/>
      <c r="L7" s="8"/>
      <c r="M7" s="9"/>
      <c r="N7" s="20"/>
    </row>
    <row r="8" spans="1:14" x14ac:dyDescent="0.35">
      <c r="B8" s="44"/>
      <c r="C8" s="44"/>
      <c r="D8" s="44"/>
      <c r="E8" s="44"/>
      <c r="F8" s="44"/>
      <c r="G8" s="44"/>
      <c r="H8" s="35"/>
      <c r="I8" s="37"/>
      <c r="J8" s="6"/>
      <c r="K8" s="9"/>
      <c r="L8" s="8"/>
      <c r="M8" s="9"/>
      <c r="N8" s="20"/>
    </row>
    <row r="9" spans="1:14" ht="15.5" x14ac:dyDescent="0.35">
      <c r="B9" s="41" t="s">
        <v>0</v>
      </c>
      <c r="C9" s="42" t="s">
        <v>2</v>
      </c>
      <c r="D9" s="42" t="s">
        <v>94</v>
      </c>
      <c r="E9" s="42" t="s">
        <v>95</v>
      </c>
      <c r="F9" s="42" t="s">
        <v>11</v>
      </c>
      <c r="G9" s="42" t="s">
        <v>24</v>
      </c>
      <c r="H9" s="42" t="s">
        <v>9</v>
      </c>
      <c r="I9" s="43" t="s">
        <v>856</v>
      </c>
      <c r="J9" s="42" t="s">
        <v>6</v>
      </c>
      <c r="K9" s="42" t="s">
        <v>19</v>
      </c>
      <c r="L9" s="42" t="s">
        <v>12</v>
      </c>
      <c r="M9" s="42" t="s">
        <v>4</v>
      </c>
    </row>
    <row r="10" spans="1:14" x14ac:dyDescent="0.35">
      <c r="A10">
        <v>1</v>
      </c>
      <c r="B10" s="19">
        <f>IFERROR(VLOOKUP($A10,'Raw - F'!$B:$Q,2,FALSE),"")</f>
        <v>44044</v>
      </c>
      <c r="C10" s="11" t="str">
        <f>IFERROR(VLOOKUP($A10,'Raw - F'!$B:$Q,4,FALSE),"")</f>
        <v>South</v>
      </c>
      <c r="D10" s="11" t="str">
        <f>IFERROR(VLOOKUP($A10,'Raw - F'!$B:$Q,3,FALSE),"")</f>
        <v>CHEPSTOW</v>
      </c>
      <c r="E10" s="11" t="str">
        <f>IFERROR(VLOOKUP($A10,'Raw - F'!$B:$Q,9,FALSE),"")</f>
        <v>WFA</v>
      </c>
      <c r="F10" s="11" t="str">
        <f>SUBSTITUTE(IFERROR(VLOOKUP($A10,'Raw - F'!$B:$N,13,FALSE),""),"0","")</f>
        <v>3YO+</v>
      </c>
      <c r="G10" s="11" t="str">
        <f>SUBSTITUTE(IFERROR(VLOOKUP($A10,'Raw - F'!$B:$N,10,FALSE),""),"0","")</f>
        <v>Mdn</v>
      </c>
      <c r="H10" s="11" t="str">
        <f>SUBSTITUTE(IFERROR(VLOOKUP($A10,'Raw - F'!$B:$N,11,FALSE),""),"0","")</f>
        <v/>
      </c>
      <c r="I10" s="40" t="str">
        <f>IF(IFERROR(VLOOKUP($A10,'Raw - F'!$B:$P,15,FALSE),"")=0,"",IFERROR(VLOOKUP($A10,'Raw - F'!$B:$P,15,FALSE),""))</f>
        <v/>
      </c>
      <c r="J10" s="11">
        <f>IFERROR(VLOOKUP($A10,'Raw - F'!$B:$N,8,FALSE),"")</f>
        <v>5</v>
      </c>
      <c r="K10" s="11">
        <f>IFERROR(VLOOKUP($A10,'Raw - F'!$B:$V,16,FALSE),"")</f>
        <v>0</v>
      </c>
      <c r="L10" s="11" t="str">
        <f>IFERROR(VLOOKUP($A10,'Raw - F'!$B:$O,14,FALSE),"")</f>
        <v>A</v>
      </c>
      <c r="M10" s="11" t="str">
        <f>IFERROR(VLOOKUP($A10,'Raw - F'!$B:$O,6,FALSE),"")</f>
        <v>1m</v>
      </c>
    </row>
    <row r="11" spans="1:14" x14ac:dyDescent="0.35">
      <c r="A11">
        <v>2</v>
      </c>
      <c r="B11" s="19">
        <f>IFERROR(VLOOKUP($A11,'Raw - F'!$B:$Q,2,FALSE),"")</f>
        <v>44044</v>
      </c>
      <c r="C11" s="11" t="str">
        <f>IFERROR(VLOOKUP($A11,'Raw - F'!$B:$Q,4,FALSE),"")</f>
        <v>South</v>
      </c>
      <c r="D11" s="11" t="str">
        <f>IFERROR(VLOOKUP($A11,'Raw - F'!$B:$Q,3,FALSE),"")</f>
        <v>CHEPSTOW</v>
      </c>
      <c r="E11" s="11" t="str">
        <f>IFERROR(VLOOKUP($A11,'Raw - F'!$B:$Q,9,FALSE),"")</f>
        <v>Hcap</v>
      </c>
      <c r="F11" s="11" t="str">
        <f>SUBSTITUTE(IFERROR(VLOOKUP($A11,'Raw - F'!$B:$N,13,FALSE),""),"0","")</f>
        <v>3YO+</v>
      </c>
      <c r="G11" s="11" t="str">
        <f>SUBSTITUTE(IFERROR(VLOOKUP($A11,'Raw - F'!$B:$N,10,FALSE),""),"0","")</f>
        <v/>
      </c>
      <c r="H11" s="11" t="str">
        <f>SUBSTITUTE(IFERROR(VLOOKUP($A11,'Raw - F'!$B:$N,11,FALSE),""),"0","")</f>
        <v/>
      </c>
      <c r="I11" s="40" t="str">
        <f>IF(IFERROR(VLOOKUP($A11,'Raw - F'!$B:$P,15,FALSE),"")=0,"",IFERROR(VLOOKUP($A11,'Raw - F'!$B:$P,15,FALSE),""))</f>
        <v/>
      </c>
      <c r="J11" s="11">
        <f>IFERROR(VLOOKUP($A11,'Raw - F'!$B:$N,8,FALSE),"")</f>
        <v>4</v>
      </c>
      <c r="K11" s="11" t="str">
        <f>IFERROR(VLOOKUP($A11,'Raw - F'!$B:$V,16,FALSE),"")</f>
        <v>61-80</v>
      </c>
      <c r="L11" s="11" t="str">
        <f>IFERROR(VLOOKUP($A11,'Raw - F'!$B:$O,14,FALSE),"")</f>
        <v>A</v>
      </c>
      <c r="M11" s="11" t="str">
        <f>IFERROR(VLOOKUP($A11,'Raw - F'!$B:$O,6,FALSE),"")</f>
        <v>6f</v>
      </c>
    </row>
    <row r="12" spans="1:14" x14ac:dyDescent="0.35">
      <c r="A12">
        <v>3</v>
      </c>
      <c r="B12" s="19">
        <f>IFERROR(VLOOKUP($A12,'Raw - F'!$B:$Q,2,FALSE),"")</f>
        <v>44044</v>
      </c>
      <c r="C12" s="11" t="str">
        <f>IFERROR(VLOOKUP($A12,'Raw - F'!$B:$Q,4,FALSE),"")</f>
        <v>South</v>
      </c>
      <c r="D12" s="11" t="str">
        <f>IFERROR(VLOOKUP($A12,'Raw - F'!$B:$Q,3,FALSE),"")</f>
        <v>CHEPSTOW</v>
      </c>
      <c r="E12" s="11" t="str">
        <f>IFERROR(VLOOKUP($A12,'Raw - F'!$B:$Q,9,FALSE),"")</f>
        <v>Hcap</v>
      </c>
      <c r="F12" s="11" t="str">
        <f>SUBSTITUTE(IFERROR(VLOOKUP($A12,'Raw - F'!$B:$N,13,FALSE),""),"0","")</f>
        <v>2YO</v>
      </c>
      <c r="G12" s="11" t="str">
        <f>SUBSTITUTE(IFERROR(VLOOKUP($A12,'Raw - F'!$B:$N,10,FALSE),""),"0","")</f>
        <v/>
      </c>
      <c r="H12" s="11" t="str">
        <f>SUBSTITUTE(IFERROR(VLOOKUP($A12,'Raw - F'!$B:$N,11,FALSE),""),"0","")</f>
        <v/>
      </c>
      <c r="I12" s="40" t="str">
        <f>IF(IFERROR(VLOOKUP($A12,'Raw - F'!$B:$P,15,FALSE),"")=0,"",IFERROR(VLOOKUP($A12,'Raw - F'!$B:$P,15,FALSE),""))</f>
        <v/>
      </c>
      <c r="J12" s="11">
        <f>IFERROR(VLOOKUP($A12,'Raw - F'!$B:$N,8,FALSE),"")</f>
        <v>5</v>
      </c>
      <c r="K12" s="11" t="str">
        <f>IFERROR(VLOOKUP($A12,'Raw - F'!$B:$V,16,FALSE),"")</f>
        <v>56-75</v>
      </c>
      <c r="L12" s="11" t="str">
        <f>IFERROR(VLOOKUP($A12,'Raw - F'!$B:$O,14,FALSE),"")</f>
        <v>A</v>
      </c>
      <c r="M12" s="11" t="str">
        <f>IFERROR(VLOOKUP($A12,'Raw - F'!$B:$O,6,FALSE),"")</f>
        <v>6f</v>
      </c>
    </row>
    <row r="13" spans="1:14" x14ac:dyDescent="0.35">
      <c r="A13">
        <v>4</v>
      </c>
      <c r="B13" s="19">
        <f>IFERROR(VLOOKUP($A13,'Raw - F'!$B:$Q,2,FALSE),"")</f>
        <v>44044</v>
      </c>
      <c r="C13" s="11" t="str">
        <f>IFERROR(VLOOKUP($A13,'Raw - F'!$B:$Q,4,FALSE),"")</f>
        <v>South</v>
      </c>
      <c r="D13" s="11" t="str">
        <f>IFERROR(VLOOKUP($A13,'Raw - F'!$B:$Q,3,FALSE),"")</f>
        <v>CHEPSTOW</v>
      </c>
      <c r="E13" s="11" t="str">
        <f>IFERROR(VLOOKUP($A13,'Raw - F'!$B:$Q,9,FALSE),"")</f>
        <v>Hcap</v>
      </c>
      <c r="F13" s="11" t="str">
        <f>SUBSTITUTE(IFERROR(VLOOKUP($A13,'Raw - F'!$B:$N,13,FALSE),""),"0","")</f>
        <v>3YO</v>
      </c>
      <c r="G13" s="11" t="str">
        <f>SUBSTITUTE(IFERROR(VLOOKUP($A13,'Raw - F'!$B:$N,10,FALSE),""),"0","")</f>
        <v/>
      </c>
      <c r="H13" s="11" t="str">
        <f>SUBSTITUTE(IFERROR(VLOOKUP($A13,'Raw - F'!$B:$N,11,FALSE),""),"0","")</f>
        <v/>
      </c>
      <c r="I13" s="40" t="str">
        <f>IF(IFERROR(VLOOKUP($A13,'Raw - F'!$B:$P,15,FALSE),"")=0,"",IFERROR(VLOOKUP($A13,'Raw - F'!$B:$P,15,FALSE),""))</f>
        <v/>
      </c>
      <c r="J13" s="11">
        <f>IFERROR(VLOOKUP($A13,'Raw - F'!$B:$N,8,FALSE),"")</f>
        <v>6</v>
      </c>
      <c r="K13" s="11" t="str">
        <f>IFERROR(VLOOKUP($A13,'Raw - F'!$B:$V,16,FALSE),"")</f>
        <v>46-65</v>
      </c>
      <c r="L13" s="11" t="str">
        <f>IFERROR(VLOOKUP($A13,'Raw - F'!$B:$O,14,FALSE),"")</f>
        <v>A</v>
      </c>
      <c r="M13" s="11" t="str">
        <f>IFERROR(VLOOKUP($A13,'Raw - F'!$B:$O,6,FALSE),"")</f>
        <v>1m 4f</v>
      </c>
    </row>
    <row r="14" spans="1:14" x14ac:dyDescent="0.35">
      <c r="A14">
        <v>5</v>
      </c>
      <c r="B14" s="19">
        <f>IFERROR(VLOOKUP($A14,'Raw - F'!$B:$Q,2,FALSE),"")</f>
        <v>44044</v>
      </c>
      <c r="C14" s="11" t="str">
        <f>IFERROR(VLOOKUP($A14,'Raw - F'!$B:$Q,4,FALSE),"")</f>
        <v>South</v>
      </c>
      <c r="D14" s="11" t="str">
        <f>IFERROR(VLOOKUP($A14,'Raw - F'!$B:$Q,3,FALSE),"")</f>
        <v>CHEPSTOW</v>
      </c>
      <c r="E14" s="11" t="str">
        <f>IFERROR(VLOOKUP($A14,'Raw - F'!$B:$Q,9,FALSE),"")</f>
        <v>WFA</v>
      </c>
      <c r="F14" s="11" t="str">
        <f>SUBSTITUTE(IFERROR(VLOOKUP($A14,'Raw - F'!$B:$N,13,FALSE),""),"0","")</f>
        <v>2YO</v>
      </c>
      <c r="G14" s="11" t="str">
        <f>SUBSTITUTE(IFERROR(VLOOKUP($A14,'Raw - F'!$B:$N,10,FALSE),""),"0","")</f>
        <v>Mdn</v>
      </c>
      <c r="H14" s="11" t="str">
        <f>SUBSTITUTE(IFERROR(VLOOKUP($A14,'Raw - F'!$B:$N,11,FALSE),""),"0","")</f>
        <v/>
      </c>
      <c r="I14" s="40" t="str">
        <f>IF(IFERROR(VLOOKUP($A14,'Raw - F'!$B:$P,15,FALSE),"")=0,"",IFERROR(VLOOKUP($A14,'Raw - F'!$B:$P,15,FALSE),""))</f>
        <v/>
      </c>
      <c r="J14" s="11">
        <f>IFERROR(VLOOKUP($A14,'Raw - F'!$B:$N,8,FALSE),"")</f>
        <v>5</v>
      </c>
      <c r="K14" s="11">
        <f>IFERROR(VLOOKUP($A14,'Raw - F'!$B:$V,16,FALSE),"")</f>
        <v>0</v>
      </c>
      <c r="L14" s="11" t="str">
        <f>IFERROR(VLOOKUP($A14,'Raw - F'!$B:$O,14,FALSE),"")</f>
        <v>A</v>
      </c>
      <c r="M14" s="11" t="str">
        <f>IFERROR(VLOOKUP($A14,'Raw - F'!$B:$O,6,FALSE),"")</f>
        <v>6f</v>
      </c>
    </row>
    <row r="15" spans="1:14" x14ac:dyDescent="0.35">
      <c r="A15">
        <v>6</v>
      </c>
      <c r="B15" s="19">
        <f>IFERROR(VLOOKUP($A15,'Raw - F'!$B:$Q,2,FALSE),"")</f>
        <v>44044</v>
      </c>
      <c r="C15" s="11" t="str">
        <f>IFERROR(VLOOKUP($A15,'Raw - F'!$B:$Q,4,FALSE),"")</f>
        <v>South</v>
      </c>
      <c r="D15" s="11" t="str">
        <f>IFERROR(VLOOKUP($A15,'Raw - F'!$B:$Q,3,FALSE),"")</f>
        <v>CHEPSTOW</v>
      </c>
      <c r="E15" s="11" t="str">
        <f>IFERROR(VLOOKUP($A15,'Raw - F'!$B:$Q,9,FALSE),"")</f>
        <v>Hcap</v>
      </c>
      <c r="F15" s="11" t="str">
        <f>SUBSTITUTE(IFERROR(VLOOKUP($A15,'Raw - F'!$B:$N,13,FALSE),""),"0","")</f>
        <v>4YO+</v>
      </c>
      <c r="G15" s="11" t="str">
        <f>SUBSTITUTE(IFERROR(VLOOKUP($A15,'Raw - F'!$B:$N,10,FALSE),""),"0","")</f>
        <v/>
      </c>
      <c r="H15" s="11" t="str">
        <f>SUBSTITUTE(IFERROR(VLOOKUP($A15,'Raw - F'!$B:$N,11,FALSE),""),"0","")</f>
        <v/>
      </c>
      <c r="I15" s="40" t="str">
        <f>IF(IFERROR(VLOOKUP($A15,'Raw - F'!$B:$P,15,FALSE),"")=0,"",IFERROR(VLOOKUP($A15,'Raw - F'!$B:$P,15,FALSE),""))</f>
        <v/>
      </c>
      <c r="J15" s="11">
        <f>IFERROR(VLOOKUP($A15,'Raw - F'!$B:$N,8,FALSE),"")</f>
        <v>6</v>
      </c>
      <c r="K15" s="11" t="str">
        <f>IFERROR(VLOOKUP($A15,'Raw - F'!$B:$V,16,FALSE),"")</f>
        <v>46-65</v>
      </c>
      <c r="L15" s="11" t="str">
        <f>IFERROR(VLOOKUP($A15,'Raw - F'!$B:$O,14,FALSE),"")</f>
        <v>A</v>
      </c>
      <c r="M15" s="11" t="str">
        <f>IFERROR(VLOOKUP($A15,'Raw - F'!$B:$O,6,FALSE),"")</f>
        <v>7f</v>
      </c>
    </row>
    <row r="16" spans="1:14" x14ac:dyDescent="0.35">
      <c r="A16">
        <v>7</v>
      </c>
      <c r="B16" s="19">
        <f>IFERROR(VLOOKUP($A16,'Raw - F'!$B:$Q,2,FALSE),"")</f>
        <v>44044</v>
      </c>
      <c r="C16" s="11" t="str">
        <f>IFERROR(VLOOKUP($A16,'Raw - F'!$B:$Q,4,FALSE),"")</f>
        <v>South</v>
      </c>
      <c r="D16" s="11" t="str">
        <f>IFERROR(VLOOKUP($A16,'Raw - F'!$B:$Q,3,FALSE),"")</f>
        <v>CHEPSTOW</v>
      </c>
      <c r="E16" s="11" t="str">
        <f>IFERROR(VLOOKUP($A16,'Raw - F'!$B:$Q,9,FALSE),"")</f>
        <v>Hcap</v>
      </c>
      <c r="F16" s="11" t="str">
        <f>SUBSTITUTE(IFERROR(VLOOKUP($A16,'Raw - F'!$B:$N,13,FALSE),""),"0","")</f>
        <v>3YO+</v>
      </c>
      <c r="G16" s="11" t="str">
        <f>SUBSTITUTE(IFERROR(VLOOKUP($A16,'Raw - F'!$B:$N,10,FALSE),""),"0","")</f>
        <v/>
      </c>
      <c r="H16" s="11" t="str">
        <f>SUBSTITUTE(IFERROR(VLOOKUP($A16,'Raw - F'!$B:$N,11,FALSE),""),"0","")</f>
        <v/>
      </c>
      <c r="I16" s="40" t="str">
        <f>IF(IFERROR(VLOOKUP($A16,'Raw - F'!$B:$P,15,FALSE),"")=0,"",IFERROR(VLOOKUP($A16,'Raw - F'!$B:$P,15,FALSE),""))</f>
        <v/>
      </c>
      <c r="J16" s="11">
        <f>IFERROR(VLOOKUP($A16,'Raw - F'!$B:$N,8,FALSE),"")</f>
        <v>6</v>
      </c>
      <c r="K16" s="11" t="str">
        <f>IFERROR(VLOOKUP($A16,'Raw - F'!$B:$V,16,FALSE),"")</f>
        <v>46-65</v>
      </c>
      <c r="L16" s="11" t="str">
        <f>IFERROR(VLOOKUP($A16,'Raw - F'!$B:$O,14,FALSE),"")</f>
        <v>A</v>
      </c>
      <c r="M16" s="11" t="str">
        <f>IFERROR(VLOOKUP($A16,'Raw - F'!$B:$O,6,FALSE),"")</f>
        <v>2m+</v>
      </c>
    </row>
    <row r="17" spans="1:13" x14ac:dyDescent="0.35">
      <c r="A17">
        <v>8</v>
      </c>
      <c r="B17" s="19">
        <f>IFERROR(VLOOKUP($A17,'Raw - F'!$B:$Q,2,FALSE),"")</f>
        <v>44044</v>
      </c>
      <c r="C17" s="11" t="str">
        <f>IFERROR(VLOOKUP($A17,'Raw - F'!$B:$Q,4,FALSE),"")</f>
        <v>South</v>
      </c>
      <c r="D17" s="11" t="str">
        <f>IFERROR(VLOOKUP($A17,'Raw - F'!$B:$Q,3,FALSE),"")</f>
        <v>CHEPSTOW</v>
      </c>
      <c r="E17" s="11" t="str">
        <f>IFERROR(VLOOKUP($A17,'Raw - F'!$B:$Q,9,FALSE),"")</f>
        <v>Hcap</v>
      </c>
      <c r="F17" s="11" t="str">
        <f>SUBSTITUTE(IFERROR(VLOOKUP($A17,'Raw - F'!$B:$N,13,FALSE),""),"0","")</f>
        <v>3YO</v>
      </c>
      <c r="G17" s="11" t="str">
        <f>SUBSTITUTE(IFERROR(VLOOKUP($A17,'Raw - F'!$B:$N,10,FALSE),""),"0","")</f>
        <v/>
      </c>
      <c r="H17" s="11" t="str">
        <f>SUBSTITUTE(IFERROR(VLOOKUP($A17,'Raw - F'!$B:$N,11,FALSE),""),"0","")</f>
        <v/>
      </c>
      <c r="I17" s="40" t="str">
        <f>IF(IFERROR(VLOOKUP($A17,'Raw - F'!$B:$P,15,FALSE),"")=0,"",IFERROR(VLOOKUP($A17,'Raw - F'!$B:$P,15,FALSE),""))</f>
        <v/>
      </c>
      <c r="J17" s="11">
        <f>IFERROR(VLOOKUP($A17,'Raw - F'!$B:$N,8,FALSE),"")</f>
        <v>6</v>
      </c>
      <c r="K17" s="11" t="str">
        <f>IFERROR(VLOOKUP($A17,'Raw - F'!$B:$V,16,FALSE),"")</f>
        <v>41-60</v>
      </c>
      <c r="L17" s="11" t="str">
        <f>IFERROR(VLOOKUP($A17,'Raw - F'!$B:$O,14,FALSE),"")</f>
        <v>A</v>
      </c>
      <c r="M17" s="11" t="str">
        <f>IFERROR(VLOOKUP($A17,'Raw - F'!$B:$O,6,FALSE),"")</f>
        <v>7f</v>
      </c>
    </row>
    <row r="18" spans="1:13" x14ac:dyDescent="0.35">
      <c r="A18">
        <v>9</v>
      </c>
      <c r="B18" s="19">
        <f>IFERROR(VLOOKUP($A18,'Raw - F'!$B:$Q,2,FALSE),"")</f>
        <v>44044</v>
      </c>
      <c r="C18" s="11" t="str">
        <f>IFERROR(VLOOKUP($A18,'Raw - F'!$B:$Q,4,FALSE),"")</f>
        <v>South</v>
      </c>
      <c r="D18" s="11" t="str">
        <f>IFERROR(VLOOKUP($A18,'Raw - F'!$B:$Q,3,FALSE),"")</f>
        <v>GOODWOOD</v>
      </c>
      <c r="E18" s="11" t="str">
        <f>IFERROR(VLOOKUP($A18,'Raw - F'!$B:$Q,9,FALSE),"")</f>
        <v>WFA</v>
      </c>
      <c r="F18" s="11" t="str">
        <f>SUBSTITUTE(IFERROR(VLOOKUP($A18,'Raw - F'!$B:$N,13,FALSE),""),"0","")</f>
        <v>2YO</v>
      </c>
      <c r="G18" s="11" t="str">
        <f>SUBSTITUTE(IFERROR(VLOOKUP($A18,'Raw - F'!$B:$N,10,FALSE),""),"0","")</f>
        <v>Mdn</v>
      </c>
      <c r="H18" s="11" t="str">
        <f>SUBSTITUTE(IFERROR(VLOOKUP($A18,'Raw - F'!$B:$N,11,FALSE),""),"0","")</f>
        <v/>
      </c>
      <c r="I18" s="40" t="str">
        <f>IF(IFERROR(VLOOKUP($A18,'Raw - F'!$B:$P,15,FALSE),"")=0,"",IFERROR(VLOOKUP($A18,'Raw - F'!$B:$P,15,FALSE),""))</f>
        <v/>
      </c>
      <c r="J18" s="11">
        <f>IFERROR(VLOOKUP($A18,'Raw - F'!$B:$N,8,FALSE),"")</f>
        <v>2</v>
      </c>
      <c r="K18" s="11">
        <f>IFERROR(VLOOKUP($A18,'Raw - F'!$B:$V,16,FALSE),"")</f>
        <v>0</v>
      </c>
      <c r="L18" s="11" t="str">
        <f>IFERROR(VLOOKUP($A18,'Raw - F'!$B:$O,14,FALSE),"")</f>
        <v>CG</v>
      </c>
      <c r="M18" s="11" t="str">
        <f>IFERROR(VLOOKUP($A18,'Raw - F'!$B:$O,6,FALSE),"")</f>
        <v>7f</v>
      </c>
    </row>
    <row r="19" spans="1:13" x14ac:dyDescent="0.35">
      <c r="A19">
        <v>10</v>
      </c>
      <c r="B19" s="19">
        <f>IFERROR(VLOOKUP($A19,'Raw - F'!$B:$Q,2,FALSE),"")</f>
        <v>44044</v>
      </c>
      <c r="C19" s="11" t="str">
        <f>IFERROR(VLOOKUP($A19,'Raw - F'!$B:$Q,4,FALSE),"")</f>
        <v>South</v>
      </c>
      <c r="D19" s="11" t="str">
        <f>IFERROR(VLOOKUP($A19,'Raw - F'!$B:$Q,3,FALSE),"")</f>
        <v>GOODWOOD</v>
      </c>
      <c r="E19" s="11" t="str">
        <f>IFERROR(VLOOKUP($A19,'Raw - F'!$B:$Q,9,FALSE),"")</f>
        <v>Hcap</v>
      </c>
      <c r="F19" s="11" t="str">
        <f>SUBSTITUTE(IFERROR(VLOOKUP($A19,'Raw - F'!$B:$N,13,FALSE),""),"0","")</f>
        <v>3YO+</v>
      </c>
      <c r="G19" s="11" t="str">
        <f>SUBSTITUTE(IFERROR(VLOOKUP($A19,'Raw - F'!$B:$N,10,FALSE),""),"0","")</f>
        <v/>
      </c>
      <c r="H19" s="11" t="str">
        <f>SUBSTITUTE(IFERROR(VLOOKUP($A19,'Raw - F'!$B:$N,11,FALSE),""),"0","")</f>
        <v/>
      </c>
      <c r="I19" s="40" t="str">
        <f>IF(IFERROR(VLOOKUP($A19,'Raw - F'!$B:$P,15,FALSE),"")=0,"",IFERROR(VLOOKUP($A19,'Raw - F'!$B:$P,15,FALSE),""))</f>
        <v/>
      </c>
      <c r="J19" s="11">
        <f>IFERROR(VLOOKUP($A19,'Raw - F'!$B:$N,8,FALSE),"")</f>
        <v>3</v>
      </c>
      <c r="K19" s="11" t="str">
        <f>IFERROR(VLOOKUP($A19,'Raw - F'!$B:$V,16,FALSE),"")</f>
        <v>76-95</v>
      </c>
      <c r="L19" s="11" t="str">
        <f>IFERROR(VLOOKUP($A19,'Raw - F'!$B:$O,14,FALSE),"")</f>
        <v>A</v>
      </c>
      <c r="M19" s="11" t="str">
        <f>IFERROR(VLOOKUP($A19,'Raw - F'!$B:$O,6,FALSE),"")</f>
        <v>1m 1f</v>
      </c>
    </row>
    <row r="20" spans="1:13" x14ac:dyDescent="0.35">
      <c r="A20">
        <v>11</v>
      </c>
      <c r="B20" s="19">
        <f>IFERROR(VLOOKUP($A20,'Raw - F'!$B:$Q,2,FALSE),"")</f>
        <v>44044</v>
      </c>
      <c r="C20" s="11" t="str">
        <f>IFERROR(VLOOKUP($A20,'Raw - F'!$B:$Q,4,FALSE),"")</f>
        <v>South</v>
      </c>
      <c r="D20" s="11" t="str">
        <f>IFERROR(VLOOKUP($A20,'Raw - F'!$B:$Q,3,FALSE),"")</f>
        <v>GOODWOOD</v>
      </c>
      <c r="E20" s="11" t="str">
        <f>IFERROR(VLOOKUP($A20,'Raw - F'!$B:$Q,9,FALSE),"")</f>
        <v>Hcap</v>
      </c>
      <c r="F20" s="11" t="str">
        <f>SUBSTITUTE(IFERROR(VLOOKUP($A20,'Raw - F'!$B:$N,13,FALSE),""),"0","")</f>
        <v>3YO</v>
      </c>
      <c r="G20" s="11" t="str">
        <f>SUBSTITUTE(IFERROR(VLOOKUP($A20,'Raw - F'!$B:$N,10,FALSE),""),"0","")</f>
        <v/>
      </c>
      <c r="H20" s="11" t="str">
        <f>SUBSTITUTE(IFERROR(VLOOKUP($A20,'Raw - F'!$B:$N,11,FALSE),""),"0","")</f>
        <v/>
      </c>
      <c r="I20" s="40" t="str">
        <f>IF(IFERROR(VLOOKUP($A20,'Raw - F'!$B:$P,15,FALSE),"")=0,"",IFERROR(VLOOKUP($A20,'Raw - F'!$B:$P,15,FALSE),""))</f>
        <v/>
      </c>
      <c r="J20" s="11">
        <f>IFERROR(VLOOKUP($A20,'Raw - F'!$B:$N,8,FALSE),"")</f>
        <v>2</v>
      </c>
      <c r="K20" s="11" t="str">
        <f>IFERROR(VLOOKUP($A20,'Raw - F'!$B:$V,16,FALSE),"")</f>
        <v>86-105</v>
      </c>
      <c r="L20" s="11" t="str">
        <f>IFERROR(VLOOKUP($A20,'Raw - F'!$B:$O,14,FALSE),"")</f>
        <v>A</v>
      </c>
      <c r="M20" s="11" t="str">
        <f>IFERROR(VLOOKUP($A20,'Raw - F'!$B:$O,6,FALSE),"")</f>
        <v>7f</v>
      </c>
    </row>
    <row r="21" spans="1:13" x14ac:dyDescent="0.35">
      <c r="A21">
        <v>12</v>
      </c>
      <c r="B21" s="19">
        <f>IFERROR(VLOOKUP($A21,'Raw - F'!$B:$Q,2,FALSE),"")</f>
        <v>44044</v>
      </c>
      <c r="C21" s="11" t="str">
        <f>IFERROR(VLOOKUP($A21,'Raw - F'!$B:$Q,4,FALSE),"")</f>
        <v>South</v>
      </c>
      <c r="D21" s="11" t="str">
        <f>IFERROR(VLOOKUP($A21,'Raw - F'!$B:$Q,3,FALSE),"")</f>
        <v>GOODWOOD</v>
      </c>
      <c r="E21" s="11" t="str">
        <f>IFERROR(VLOOKUP($A21,'Raw - F'!$B:$Q,9,FALSE),"")</f>
        <v>WFA</v>
      </c>
      <c r="F21" s="11" t="str">
        <f>SUBSTITUTE(IFERROR(VLOOKUP($A21,'Raw - F'!$B:$N,13,FALSE),""),"0","")</f>
        <v>2YO</v>
      </c>
      <c r="G21" s="11" t="str">
        <f>SUBSTITUTE(IFERROR(VLOOKUP($A21,'Raw - F'!$B:$N,10,FALSE),""),"0","")</f>
        <v>Mdn</v>
      </c>
      <c r="H21" s="11" t="str">
        <f>SUBSTITUTE(IFERROR(VLOOKUP($A21,'Raw - F'!$B:$N,11,FALSE),""),"0","")</f>
        <v/>
      </c>
      <c r="I21" s="40" t="str">
        <f>IF(IFERROR(VLOOKUP($A21,'Raw - F'!$B:$P,15,FALSE),"")=0,"",IFERROR(VLOOKUP($A21,'Raw - F'!$B:$P,15,FALSE),""))</f>
        <v/>
      </c>
      <c r="J21" s="11">
        <f>IFERROR(VLOOKUP($A21,'Raw - F'!$B:$N,8,FALSE),"")</f>
        <v>2</v>
      </c>
      <c r="K21" s="11">
        <f>IFERROR(VLOOKUP($A21,'Raw - F'!$B:$V,16,FALSE),"")</f>
        <v>0</v>
      </c>
      <c r="L21" s="11" t="str">
        <f>IFERROR(VLOOKUP($A21,'Raw - F'!$B:$O,14,FALSE),"")</f>
        <v>CG</v>
      </c>
      <c r="M21" s="11" t="str">
        <f>IFERROR(VLOOKUP($A21,'Raw - F'!$B:$O,6,FALSE),"")</f>
        <v>7f</v>
      </c>
    </row>
    <row r="22" spans="1:13" x14ac:dyDescent="0.35">
      <c r="A22">
        <v>13</v>
      </c>
      <c r="B22" s="19">
        <f>IFERROR(VLOOKUP($A22,'Raw - F'!$B:$Q,2,FALSE),"")</f>
        <v>44044</v>
      </c>
      <c r="C22" s="11" t="str">
        <f>IFERROR(VLOOKUP($A22,'Raw - F'!$B:$Q,4,FALSE),"")</f>
        <v>South</v>
      </c>
      <c r="D22" s="11" t="str">
        <f>IFERROR(VLOOKUP($A22,'Raw - F'!$B:$Q,3,FALSE),"")</f>
        <v>GOODWOOD</v>
      </c>
      <c r="E22" s="11" t="str">
        <f>IFERROR(VLOOKUP($A22,'Raw - F'!$B:$Q,9,FALSE),"")</f>
        <v>Hcap</v>
      </c>
      <c r="F22" s="11" t="str">
        <f>SUBSTITUTE(IFERROR(VLOOKUP($A22,'Raw - F'!$B:$N,13,FALSE),""),"0","")</f>
        <v>3YO+</v>
      </c>
      <c r="G22" s="11" t="str">
        <f>SUBSTITUTE(IFERROR(VLOOKUP($A22,'Raw - F'!$B:$N,10,FALSE),""),"0","")</f>
        <v/>
      </c>
      <c r="H22" s="11" t="str">
        <f>SUBSTITUTE(IFERROR(VLOOKUP($A22,'Raw - F'!$B:$N,11,FALSE),""),"0","")</f>
        <v/>
      </c>
      <c r="I22" s="40" t="str">
        <f>IF(IFERROR(VLOOKUP($A22,'Raw - F'!$B:$P,15,FALSE),"")=0,"",IFERROR(VLOOKUP($A22,'Raw - F'!$B:$P,15,FALSE),""))</f>
        <v/>
      </c>
      <c r="J22" s="11">
        <f>IFERROR(VLOOKUP($A22,'Raw - F'!$B:$N,8,FALSE),"")</f>
        <v>2</v>
      </c>
      <c r="K22" s="11">
        <f>IFERROR(VLOOKUP($A22,'Raw - F'!$B:$V,16,FALSE),"")</f>
        <v>0</v>
      </c>
      <c r="L22" s="11" t="str">
        <f>IFERROR(VLOOKUP($A22,'Raw - F'!$B:$O,14,FALSE),"")</f>
        <v>A</v>
      </c>
      <c r="M22" s="11" t="str">
        <f>IFERROR(VLOOKUP($A22,'Raw - F'!$B:$O,6,FALSE),"")</f>
        <v>6f</v>
      </c>
    </row>
    <row r="23" spans="1:13" x14ac:dyDescent="0.35">
      <c r="A23">
        <v>14</v>
      </c>
      <c r="B23" s="19">
        <f>IFERROR(VLOOKUP($A23,'Raw - F'!$B:$Q,2,FALSE),"")</f>
        <v>44044</v>
      </c>
      <c r="C23" s="11" t="str">
        <f>IFERROR(VLOOKUP($A23,'Raw - F'!$B:$Q,4,FALSE),"")</f>
        <v>South</v>
      </c>
      <c r="D23" s="11" t="str">
        <f>IFERROR(VLOOKUP($A23,'Raw - F'!$B:$Q,3,FALSE),"")</f>
        <v>GOODWOOD</v>
      </c>
      <c r="E23" s="11" t="str">
        <f>IFERROR(VLOOKUP($A23,'Raw - F'!$B:$Q,9,FALSE),"")</f>
        <v>Hcap</v>
      </c>
      <c r="F23" s="11" t="str">
        <f>SUBSTITUTE(IFERROR(VLOOKUP($A23,'Raw - F'!$B:$N,13,FALSE),""),"0","")</f>
        <v>3YO+</v>
      </c>
      <c r="G23" s="11" t="str">
        <f>SUBSTITUTE(IFERROR(VLOOKUP($A23,'Raw - F'!$B:$N,10,FALSE),""),"0","")</f>
        <v/>
      </c>
      <c r="H23" s="11" t="str">
        <f>SUBSTITUTE(IFERROR(VLOOKUP($A23,'Raw - F'!$B:$N,11,FALSE),""),"0","")</f>
        <v/>
      </c>
      <c r="I23" s="40" t="str">
        <f>IF(IFERROR(VLOOKUP($A23,'Raw - F'!$B:$P,15,FALSE),"")=0,"",IFERROR(VLOOKUP($A23,'Raw - F'!$B:$P,15,FALSE),""))</f>
        <v/>
      </c>
      <c r="J23" s="11">
        <f>IFERROR(VLOOKUP($A23,'Raw - F'!$B:$N,8,FALSE),"")</f>
        <v>2</v>
      </c>
      <c r="K23" s="11">
        <f>IFERROR(VLOOKUP($A23,'Raw - F'!$B:$V,16,FALSE),"")</f>
        <v>0</v>
      </c>
      <c r="L23" s="11" t="str">
        <f>IFERROR(VLOOKUP($A23,'Raw - F'!$B:$O,14,FALSE),"")</f>
        <v>A</v>
      </c>
      <c r="M23" s="11" t="str">
        <f>IFERROR(VLOOKUP($A23,'Raw - F'!$B:$O,6,FALSE),"")</f>
        <v>1m 6f</v>
      </c>
    </row>
    <row r="24" spans="1:13" x14ac:dyDescent="0.35">
      <c r="A24">
        <v>15</v>
      </c>
      <c r="B24" s="19">
        <f>IFERROR(VLOOKUP($A24,'Raw - F'!$B:$Q,2,FALSE),"")</f>
        <v>44044</v>
      </c>
      <c r="C24" s="11" t="str">
        <f>IFERROR(VLOOKUP($A24,'Raw - F'!$B:$Q,4,FALSE),"")</f>
        <v>South</v>
      </c>
      <c r="D24" s="11" t="str">
        <f>IFERROR(VLOOKUP($A24,'Raw - F'!$B:$Q,3,FALSE),"")</f>
        <v>GOODWOOD</v>
      </c>
      <c r="E24" s="11" t="str">
        <f>IFERROR(VLOOKUP($A24,'Raw - F'!$B:$Q,9,FALSE),"")</f>
        <v>Hcap</v>
      </c>
      <c r="F24" s="11" t="str">
        <f>SUBSTITUTE(IFERROR(VLOOKUP($A24,'Raw - F'!$B:$N,13,FALSE),""),"0","")</f>
        <v>3YO+</v>
      </c>
      <c r="G24" s="11" t="str">
        <f>SUBSTITUTE(IFERROR(VLOOKUP($A24,'Raw - F'!$B:$N,10,FALSE),""),"0","")</f>
        <v/>
      </c>
      <c r="H24" s="11" t="str">
        <f>SUBSTITUTE(IFERROR(VLOOKUP($A24,'Raw - F'!$B:$N,11,FALSE),""),"0","")</f>
        <v/>
      </c>
      <c r="I24" s="40" t="str">
        <f>IF(IFERROR(VLOOKUP($A24,'Raw - F'!$B:$P,15,FALSE),"")=0,"",IFERROR(VLOOKUP($A24,'Raw - F'!$B:$P,15,FALSE),""))</f>
        <v/>
      </c>
      <c r="J24" s="11">
        <f>IFERROR(VLOOKUP($A24,'Raw - F'!$B:$N,8,FALSE),"")</f>
        <v>2</v>
      </c>
      <c r="K24" s="11">
        <f>IFERROR(VLOOKUP($A24,'Raw - F'!$B:$V,16,FALSE),"")</f>
        <v>0</v>
      </c>
      <c r="L24" s="11" t="str">
        <f>IFERROR(VLOOKUP($A24,'Raw - F'!$B:$O,14,FALSE),"")</f>
        <v>A</v>
      </c>
      <c r="M24" s="11" t="str">
        <f>IFERROR(VLOOKUP($A24,'Raw - F'!$B:$O,6,FALSE),"")</f>
        <v>6f</v>
      </c>
    </row>
    <row r="25" spans="1:13" x14ac:dyDescent="0.35">
      <c r="A25">
        <v>16</v>
      </c>
      <c r="B25" s="19">
        <f>IFERROR(VLOOKUP($A25,'Raw - F'!$B:$Q,2,FALSE),"")</f>
        <v>44044</v>
      </c>
      <c r="C25" s="11" t="str">
        <f>IFERROR(VLOOKUP($A25,'Raw - F'!$B:$Q,4,FALSE),"")</f>
        <v>South</v>
      </c>
      <c r="D25" s="11" t="str">
        <f>IFERROR(VLOOKUP($A25,'Raw - F'!$B:$Q,3,FALSE),"")</f>
        <v>GOODWOOD</v>
      </c>
      <c r="E25" s="11" t="str">
        <f>IFERROR(VLOOKUP($A25,'Raw - F'!$B:$Q,9,FALSE),"")</f>
        <v>WFA</v>
      </c>
      <c r="F25" s="11" t="str">
        <f>SUBSTITUTE(IFERROR(VLOOKUP($A25,'Raw - F'!$B:$N,13,FALSE),""),"0","")</f>
        <v>3YO+</v>
      </c>
      <c r="G25" s="11" t="str">
        <f>SUBSTITUTE(IFERROR(VLOOKUP($A25,'Raw - F'!$B:$N,10,FALSE),""),"0","")</f>
        <v/>
      </c>
      <c r="H25" s="11" t="str">
        <f>SUBSTITUTE(IFERROR(VLOOKUP($A25,'Raw - F'!$B:$N,11,FALSE),""),"0","")</f>
        <v/>
      </c>
      <c r="I25" s="40" t="str">
        <f>IF(IFERROR(VLOOKUP($A25,'Raw - F'!$B:$P,15,FALSE),"")=0,"",IFERROR(VLOOKUP($A25,'Raw - F'!$B:$P,15,FALSE),""))</f>
        <v/>
      </c>
      <c r="J25" s="11">
        <f>IFERROR(VLOOKUP($A25,'Raw - F'!$B:$N,8,FALSE),"")</f>
        <v>1</v>
      </c>
      <c r="K25" s="11">
        <f>IFERROR(VLOOKUP($A25,'Raw - F'!$B:$V,16,FALSE),"")</f>
        <v>0</v>
      </c>
      <c r="L25" s="11" t="str">
        <f>IFERROR(VLOOKUP($A25,'Raw - F'!$B:$O,14,FALSE),"")</f>
        <v>F</v>
      </c>
      <c r="M25" s="11" t="str">
        <f>IFERROR(VLOOKUP($A25,'Raw - F'!$B:$O,6,FALSE),"")</f>
        <v>1m 6f</v>
      </c>
    </row>
    <row r="26" spans="1:13" x14ac:dyDescent="0.35">
      <c r="A26">
        <v>17</v>
      </c>
      <c r="B26" s="19">
        <f>IFERROR(VLOOKUP($A26,'Raw - F'!$B:$Q,2,FALSE),"")</f>
        <v>44044</v>
      </c>
      <c r="C26" s="11" t="str">
        <f>IFERROR(VLOOKUP($A26,'Raw - F'!$B:$Q,4,FALSE),"")</f>
        <v>North</v>
      </c>
      <c r="D26" s="11" t="str">
        <f>IFERROR(VLOOKUP($A26,'Raw - F'!$B:$Q,3,FALSE),"")</f>
        <v>HAMILTON PARK</v>
      </c>
      <c r="E26" s="11" t="str">
        <f>IFERROR(VLOOKUP($A26,'Raw - F'!$B:$Q,9,FALSE),"")</f>
        <v>Hcap</v>
      </c>
      <c r="F26" s="11" t="str">
        <f>SUBSTITUTE(IFERROR(VLOOKUP($A26,'Raw - F'!$B:$N,13,FALSE),""),"0","")</f>
        <v>3YO+</v>
      </c>
      <c r="G26" s="11" t="str">
        <f>SUBSTITUTE(IFERROR(VLOOKUP($A26,'Raw - F'!$B:$N,10,FALSE),""),"0","")</f>
        <v/>
      </c>
      <c r="H26" s="11" t="str">
        <f>SUBSTITUTE(IFERROR(VLOOKUP($A26,'Raw - F'!$B:$N,11,FALSE),""),"0","")</f>
        <v/>
      </c>
      <c r="I26" s="40" t="str">
        <f>IF(IFERROR(VLOOKUP($A26,'Raw - F'!$B:$P,15,FALSE),"")=0,"",IFERROR(VLOOKUP($A26,'Raw - F'!$B:$P,15,FALSE),""))</f>
        <v/>
      </c>
      <c r="J26" s="11">
        <f>IFERROR(VLOOKUP($A26,'Raw - F'!$B:$N,8,FALSE),"")</f>
        <v>5</v>
      </c>
      <c r="K26" s="11" t="str">
        <f>IFERROR(VLOOKUP($A26,'Raw - F'!$B:$V,16,FALSE),"")</f>
        <v>51-70</v>
      </c>
      <c r="L26" s="11" t="str">
        <f>IFERROR(VLOOKUP($A26,'Raw - F'!$B:$O,14,FALSE),"")</f>
        <v>A</v>
      </c>
      <c r="M26" s="11" t="str">
        <f>IFERROR(VLOOKUP($A26,'Raw - F'!$B:$O,6,FALSE),"")</f>
        <v>1m 3f</v>
      </c>
    </row>
    <row r="27" spans="1:13" x14ac:dyDescent="0.35">
      <c r="A27">
        <v>18</v>
      </c>
      <c r="B27" s="19">
        <f>IFERROR(VLOOKUP($A27,'Raw - F'!$B:$Q,2,FALSE),"")</f>
        <v>44044</v>
      </c>
      <c r="C27" s="11" t="str">
        <f>IFERROR(VLOOKUP($A27,'Raw - F'!$B:$Q,4,FALSE),"")</f>
        <v>North</v>
      </c>
      <c r="D27" s="11" t="str">
        <f>IFERROR(VLOOKUP($A27,'Raw - F'!$B:$Q,3,FALSE),"")</f>
        <v>HAMILTON PARK</v>
      </c>
      <c r="E27" s="11" t="str">
        <f>IFERROR(VLOOKUP($A27,'Raw - F'!$B:$Q,9,FALSE),"")</f>
        <v>WFA</v>
      </c>
      <c r="F27" s="11" t="str">
        <f>SUBSTITUTE(IFERROR(VLOOKUP($A27,'Raw - F'!$B:$N,13,FALSE),""),"0","")</f>
        <v>3YO+</v>
      </c>
      <c r="G27" s="11" t="str">
        <f>SUBSTITUTE(IFERROR(VLOOKUP($A27,'Raw - F'!$B:$N,10,FALSE),""),"0","")</f>
        <v>Nov</v>
      </c>
      <c r="H27" s="11" t="str">
        <f>SUBSTITUTE(IFERROR(VLOOKUP($A27,'Raw - F'!$B:$N,11,FALSE),""),"0","")</f>
        <v/>
      </c>
      <c r="I27" s="40" t="str">
        <f>IF(IFERROR(VLOOKUP($A27,'Raw - F'!$B:$P,15,FALSE),"")=0,"",IFERROR(VLOOKUP($A27,'Raw - F'!$B:$P,15,FALSE),""))</f>
        <v/>
      </c>
      <c r="J27" s="11">
        <f>IFERROR(VLOOKUP($A27,'Raw - F'!$B:$N,8,FALSE),"")</f>
        <v>5</v>
      </c>
      <c r="K27" s="11">
        <f>IFERROR(VLOOKUP($A27,'Raw - F'!$B:$V,16,FALSE),"")</f>
        <v>0</v>
      </c>
      <c r="L27" s="11" t="str">
        <f>IFERROR(VLOOKUP($A27,'Raw - F'!$B:$O,14,FALSE),"")</f>
        <v>A</v>
      </c>
      <c r="M27" s="11" t="str">
        <f>IFERROR(VLOOKUP($A27,'Raw - F'!$B:$O,6,FALSE),"")</f>
        <v>5f</v>
      </c>
    </row>
    <row r="28" spans="1:13" x14ac:dyDescent="0.35">
      <c r="A28">
        <v>19</v>
      </c>
      <c r="B28" s="19">
        <f>IFERROR(VLOOKUP($A28,'Raw - F'!$B:$Q,2,FALSE),"")</f>
        <v>44044</v>
      </c>
      <c r="C28" s="11" t="str">
        <f>IFERROR(VLOOKUP($A28,'Raw - F'!$B:$Q,4,FALSE),"")</f>
        <v>North</v>
      </c>
      <c r="D28" s="11" t="str">
        <f>IFERROR(VLOOKUP($A28,'Raw - F'!$B:$Q,3,FALSE),"")</f>
        <v>HAMILTON PARK</v>
      </c>
      <c r="E28" s="11" t="str">
        <f>IFERROR(VLOOKUP($A28,'Raw - F'!$B:$Q,9,FALSE),"")</f>
        <v>Hcap</v>
      </c>
      <c r="F28" s="11" t="str">
        <f>SUBSTITUTE(IFERROR(VLOOKUP($A28,'Raw - F'!$B:$N,13,FALSE),""),"0","")</f>
        <v>3YO+</v>
      </c>
      <c r="G28" s="11" t="str">
        <f>SUBSTITUTE(IFERROR(VLOOKUP($A28,'Raw - F'!$B:$N,10,FALSE),""),"0","")</f>
        <v/>
      </c>
      <c r="H28" s="11" t="str">
        <f>SUBSTITUTE(IFERROR(VLOOKUP($A28,'Raw - F'!$B:$N,11,FALSE),""),"0","")</f>
        <v/>
      </c>
      <c r="I28" s="40" t="str">
        <f>IF(IFERROR(VLOOKUP($A28,'Raw - F'!$B:$P,15,FALSE),"")=0,"",IFERROR(VLOOKUP($A28,'Raw - F'!$B:$P,15,FALSE),""))</f>
        <v/>
      </c>
      <c r="J28" s="11">
        <f>IFERROR(VLOOKUP($A28,'Raw - F'!$B:$N,8,FALSE),"")</f>
        <v>5</v>
      </c>
      <c r="K28" s="11" t="str">
        <f>IFERROR(VLOOKUP($A28,'Raw - F'!$B:$V,16,FALSE),"")</f>
        <v>56-75</v>
      </c>
      <c r="L28" s="11" t="str">
        <f>IFERROR(VLOOKUP($A28,'Raw - F'!$B:$O,14,FALSE),"")</f>
        <v>A</v>
      </c>
      <c r="M28" s="11" t="str">
        <f>IFERROR(VLOOKUP($A28,'Raw - F'!$B:$O,6,FALSE),"")</f>
        <v>1m</v>
      </c>
    </row>
    <row r="29" spans="1:13" x14ac:dyDescent="0.35">
      <c r="A29">
        <v>20</v>
      </c>
      <c r="B29" s="19">
        <f>IFERROR(VLOOKUP($A29,'Raw - F'!$B:$Q,2,FALSE),"")</f>
        <v>44044</v>
      </c>
      <c r="C29" s="11" t="str">
        <f>IFERROR(VLOOKUP($A29,'Raw - F'!$B:$Q,4,FALSE),"")</f>
        <v>North</v>
      </c>
      <c r="D29" s="11" t="str">
        <f>IFERROR(VLOOKUP($A29,'Raw - F'!$B:$Q,3,FALSE),"")</f>
        <v>HAMILTON PARK</v>
      </c>
      <c r="E29" s="11" t="str">
        <f>IFERROR(VLOOKUP($A29,'Raw - F'!$B:$Q,9,FALSE),"")</f>
        <v>Hcap</v>
      </c>
      <c r="F29" s="11" t="str">
        <f>SUBSTITUTE(IFERROR(VLOOKUP($A29,'Raw - F'!$B:$N,13,FALSE),""),"0","")</f>
        <v>2YO</v>
      </c>
      <c r="G29" s="11" t="str">
        <f>SUBSTITUTE(IFERROR(VLOOKUP($A29,'Raw - F'!$B:$N,10,FALSE),""),"0","")</f>
        <v/>
      </c>
      <c r="H29" s="11" t="str">
        <f>SUBSTITUTE(IFERROR(VLOOKUP($A29,'Raw - F'!$B:$N,11,FALSE),""),"0","")</f>
        <v/>
      </c>
      <c r="I29" s="40" t="str">
        <f>IF(IFERROR(VLOOKUP($A29,'Raw - F'!$B:$P,15,FALSE),"")=0,"",IFERROR(VLOOKUP($A29,'Raw - F'!$B:$P,15,FALSE),""))</f>
        <v/>
      </c>
      <c r="J29" s="11">
        <f>IFERROR(VLOOKUP($A29,'Raw - F'!$B:$N,8,FALSE),"")</f>
        <v>4</v>
      </c>
      <c r="K29" s="11" t="str">
        <f>IFERROR(VLOOKUP($A29,'Raw - F'!$B:$V,16,FALSE),"")</f>
        <v>66-85</v>
      </c>
      <c r="L29" s="11" t="str">
        <f>IFERROR(VLOOKUP($A29,'Raw - F'!$B:$O,14,FALSE),"")</f>
        <v>A</v>
      </c>
      <c r="M29" s="11" t="str">
        <f>IFERROR(VLOOKUP($A29,'Raw - F'!$B:$O,6,FALSE),"")</f>
        <v>6f</v>
      </c>
    </row>
    <row r="30" spans="1:13" x14ac:dyDescent="0.35">
      <c r="A30">
        <v>21</v>
      </c>
      <c r="B30" s="19">
        <f>IFERROR(VLOOKUP($A30,'Raw - F'!$B:$Q,2,FALSE),"")</f>
        <v>44044</v>
      </c>
      <c r="C30" s="11" t="str">
        <f>IFERROR(VLOOKUP($A30,'Raw - F'!$B:$Q,4,FALSE),"")</f>
        <v>North</v>
      </c>
      <c r="D30" s="11" t="str">
        <f>IFERROR(VLOOKUP($A30,'Raw - F'!$B:$Q,3,FALSE),"")</f>
        <v>HAMILTON PARK</v>
      </c>
      <c r="E30" s="11" t="str">
        <f>IFERROR(VLOOKUP($A30,'Raw - F'!$B:$Q,9,FALSE),"")</f>
        <v>Hcap</v>
      </c>
      <c r="F30" s="11" t="str">
        <f>SUBSTITUTE(IFERROR(VLOOKUP($A30,'Raw - F'!$B:$N,13,FALSE),""),"0","")</f>
        <v>3YO+</v>
      </c>
      <c r="G30" s="11" t="str">
        <f>SUBSTITUTE(IFERROR(VLOOKUP($A30,'Raw - F'!$B:$N,10,FALSE),""),"0","")</f>
        <v/>
      </c>
      <c r="H30" s="11" t="str">
        <f>SUBSTITUTE(IFERROR(VLOOKUP($A30,'Raw - F'!$B:$N,11,FALSE),""),"0","")</f>
        <v/>
      </c>
      <c r="I30" s="40" t="str">
        <f>IF(IFERROR(VLOOKUP($A30,'Raw - F'!$B:$P,15,FALSE),"")=0,"",IFERROR(VLOOKUP($A30,'Raw - F'!$B:$P,15,FALSE),""))</f>
        <v/>
      </c>
      <c r="J30" s="11">
        <f>IFERROR(VLOOKUP($A30,'Raw - F'!$B:$N,8,FALSE),"")</f>
        <v>4</v>
      </c>
      <c r="K30" s="11" t="str">
        <f>IFERROR(VLOOKUP($A30,'Raw - F'!$B:$V,16,FALSE),"")</f>
        <v>66-85</v>
      </c>
      <c r="L30" s="11" t="str">
        <f>IFERROR(VLOOKUP($A30,'Raw - F'!$B:$O,14,FALSE),"")</f>
        <v>A</v>
      </c>
      <c r="M30" s="11" t="str">
        <f>IFERROR(VLOOKUP($A30,'Raw - F'!$B:$O,6,FALSE),"")</f>
        <v>6f</v>
      </c>
    </row>
    <row r="31" spans="1:13" x14ac:dyDescent="0.35">
      <c r="A31">
        <v>22</v>
      </c>
      <c r="B31" s="19">
        <f>IFERROR(VLOOKUP($A31,'Raw - F'!$B:$Q,2,FALSE),"")</f>
        <v>44044</v>
      </c>
      <c r="C31" s="11" t="str">
        <f>IFERROR(VLOOKUP($A31,'Raw - F'!$B:$Q,4,FALSE),"")</f>
        <v>North</v>
      </c>
      <c r="D31" s="11" t="str">
        <f>IFERROR(VLOOKUP($A31,'Raw - F'!$B:$Q,3,FALSE),"")</f>
        <v>HAMILTON PARK</v>
      </c>
      <c r="E31" s="11" t="str">
        <f>IFERROR(VLOOKUP($A31,'Raw - F'!$B:$Q,9,FALSE),"")</f>
        <v>WFA</v>
      </c>
      <c r="F31" s="11" t="str">
        <f>SUBSTITUTE(IFERROR(VLOOKUP($A31,'Raw - F'!$B:$N,13,FALSE),""),"0","")</f>
        <v>3YO+</v>
      </c>
      <c r="G31" s="11" t="str">
        <f>SUBSTITUTE(IFERROR(VLOOKUP($A31,'Raw - F'!$B:$N,10,FALSE),""),"0","")</f>
        <v/>
      </c>
      <c r="H31" s="11" t="str">
        <f>SUBSTITUTE(IFERROR(VLOOKUP($A31,'Raw - F'!$B:$N,11,FALSE),""),"0","")</f>
        <v/>
      </c>
      <c r="I31" s="40" t="str">
        <f>IF(IFERROR(VLOOKUP($A31,'Raw - F'!$B:$P,15,FALSE),"")=0,"",IFERROR(VLOOKUP($A31,'Raw - F'!$B:$P,15,FALSE),""))</f>
        <v/>
      </c>
      <c r="J31" s="11">
        <f>IFERROR(VLOOKUP($A31,'Raw - F'!$B:$N,8,FALSE),"")</f>
        <v>3</v>
      </c>
      <c r="K31" s="11">
        <f>IFERROR(VLOOKUP($A31,'Raw - F'!$B:$V,16,FALSE),"")</f>
        <v>0</v>
      </c>
      <c r="L31" s="11" t="str">
        <f>IFERROR(VLOOKUP($A31,'Raw - F'!$B:$O,14,FALSE),"")</f>
        <v>A</v>
      </c>
      <c r="M31" s="11" t="str">
        <f>IFERROR(VLOOKUP($A31,'Raw - F'!$B:$O,6,FALSE),"")</f>
        <v>5f</v>
      </c>
    </row>
    <row r="32" spans="1:13" x14ac:dyDescent="0.35">
      <c r="A32">
        <v>23</v>
      </c>
      <c r="B32" s="19">
        <f>IFERROR(VLOOKUP($A32,'Raw - F'!$B:$Q,2,FALSE),"")</f>
        <v>44044</v>
      </c>
      <c r="C32" s="11" t="str">
        <f>IFERROR(VLOOKUP($A32,'Raw - F'!$B:$Q,4,FALSE),"")</f>
        <v>North</v>
      </c>
      <c r="D32" s="11" t="str">
        <f>IFERROR(VLOOKUP($A32,'Raw - F'!$B:$Q,3,FALSE),"")</f>
        <v>HAMILTON PARK</v>
      </c>
      <c r="E32" s="11" t="str">
        <f>IFERROR(VLOOKUP($A32,'Raw - F'!$B:$Q,9,FALSE),"")</f>
        <v>Hcap</v>
      </c>
      <c r="F32" s="11" t="str">
        <f>SUBSTITUTE(IFERROR(VLOOKUP($A32,'Raw - F'!$B:$N,13,FALSE),""),"0","")</f>
        <v>3YO+</v>
      </c>
      <c r="G32" s="11" t="str">
        <f>SUBSTITUTE(IFERROR(VLOOKUP($A32,'Raw - F'!$B:$N,10,FALSE),""),"0","")</f>
        <v/>
      </c>
      <c r="H32" s="11" t="str">
        <f>SUBSTITUTE(IFERROR(VLOOKUP($A32,'Raw - F'!$B:$N,11,FALSE),""),"0","")</f>
        <v/>
      </c>
      <c r="I32" s="40" t="str">
        <f>IF(IFERROR(VLOOKUP($A32,'Raw - F'!$B:$P,15,FALSE),"")=0,"",IFERROR(VLOOKUP($A32,'Raw - F'!$B:$P,15,FALSE),""))</f>
        <v/>
      </c>
      <c r="J32" s="11">
        <f>IFERROR(VLOOKUP($A32,'Raw - F'!$B:$N,8,FALSE),"")</f>
        <v>6</v>
      </c>
      <c r="K32" s="11" t="str">
        <f>IFERROR(VLOOKUP($A32,'Raw - F'!$B:$V,16,FALSE),"")</f>
        <v>36-55</v>
      </c>
      <c r="L32" s="11" t="str">
        <f>IFERROR(VLOOKUP($A32,'Raw - F'!$B:$O,14,FALSE),"")</f>
        <v>A</v>
      </c>
      <c r="M32" s="11" t="str">
        <f>IFERROR(VLOOKUP($A32,'Raw - F'!$B:$O,6,FALSE),"")</f>
        <v>1m 1f</v>
      </c>
    </row>
    <row r="33" spans="1:13" x14ac:dyDescent="0.35">
      <c r="A33">
        <v>24</v>
      </c>
      <c r="B33" s="19">
        <f>IFERROR(VLOOKUP($A33,'Raw - F'!$B:$Q,2,FALSE),"")</f>
        <v>44044</v>
      </c>
      <c r="C33" s="11" t="str">
        <f>IFERROR(VLOOKUP($A33,'Raw - F'!$B:$Q,4,FALSE),"")</f>
        <v>North</v>
      </c>
      <c r="D33" s="11" t="str">
        <f>IFERROR(VLOOKUP($A33,'Raw - F'!$B:$Q,3,FALSE),"")</f>
        <v>HAMILTON PARK</v>
      </c>
      <c r="E33" s="11" t="str">
        <f>IFERROR(VLOOKUP($A33,'Raw - F'!$B:$Q,9,FALSE),"")</f>
        <v>WFA</v>
      </c>
      <c r="F33" s="11" t="str">
        <f>SUBSTITUTE(IFERROR(VLOOKUP($A33,'Raw - F'!$B:$N,13,FALSE),""),"0","")</f>
        <v>2YO</v>
      </c>
      <c r="G33" s="11" t="str">
        <f>SUBSTITUTE(IFERROR(VLOOKUP($A33,'Raw - F'!$B:$N,10,FALSE),""),"0","")</f>
        <v>Nov</v>
      </c>
      <c r="H33" s="11" t="str">
        <f>SUBSTITUTE(IFERROR(VLOOKUP($A33,'Raw - F'!$B:$N,11,FALSE),""),"0","")</f>
        <v>Auct</v>
      </c>
      <c r="I33" s="40">
        <f>IF(IFERROR(VLOOKUP($A33,'Raw - F'!$B:$P,15,FALSE),"")=0,"",IFERROR(VLOOKUP($A33,'Raw - F'!$B:$P,15,FALSE),""))</f>
        <v>18000</v>
      </c>
      <c r="J33" s="11">
        <f>IFERROR(VLOOKUP($A33,'Raw - F'!$B:$N,8,FALSE),"")</f>
        <v>5</v>
      </c>
      <c r="K33" s="11">
        <f>IFERROR(VLOOKUP($A33,'Raw - F'!$B:$V,16,FALSE),"")</f>
        <v>0</v>
      </c>
      <c r="L33" s="11" t="str">
        <f>IFERROR(VLOOKUP($A33,'Raw - F'!$B:$O,14,FALSE),"")</f>
        <v>A</v>
      </c>
      <c r="M33" s="11" t="str">
        <f>IFERROR(VLOOKUP($A33,'Raw - F'!$B:$O,6,FALSE),"")</f>
        <v>6f</v>
      </c>
    </row>
    <row r="34" spans="1:13" x14ac:dyDescent="0.35">
      <c r="A34">
        <v>25</v>
      </c>
      <c r="B34" s="19">
        <f>IFERROR(VLOOKUP($A34,'Raw - F'!$B:$Q,2,FALSE),"")</f>
        <v>44044</v>
      </c>
      <c r="C34" s="11" t="str">
        <f>IFERROR(VLOOKUP($A34,'Raw - F'!$B:$Q,4,FALSE),"")</f>
        <v>Midlands</v>
      </c>
      <c r="D34" s="11" t="str">
        <f>IFERROR(VLOOKUP($A34,'Raw - F'!$B:$Q,3,FALSE),"")</f>
        <v>NEWMARKET</v>
      </c>
      <c r="E34" s="11" t="str">
        <f>IFERROR(VLOOKUP($A34,'Raw - F'!$B:$Q,9,FALSE),"")</f>
        <v>Hcap</v>
      </c>
      <c r="F34" s="11" t="str">
        <f>SUBSTITUTE(IFERROR(VLOOKUP($A34,'Raw - F'!$B:$N,13,FALSE),""),"0","")</f>
        <v>2YO</v>
      </c>
      <c r="G34" s="11" t="str">
        <f>SUBSTITUTE(IFERROR(VLOOKUP($A34,'Raw - F'!$B:$N,10,FALSE),""),"0","")</f>
        <v/>
      </c>
      <c r="H34" s="11" t="str">
        <f>SUBSTITUTE(IFERROR(VLOOKUP($A34,'Raw - F'!$B:$N,11,FALSE),""),"0","")</f>
        <v/>
      </c>
      <c r="I34" s="40" t="str">
        <f>IF(IFERROR(VLOOKUP($A34,'Raw - F'!$B:$P,15,FALSE),"")=0,"",IFERROR(VLOOKUP($A34,'Raw - F'!$B:$P,15,FALSE),""))</f>
        <v/>
      </c>
      <c r="J34" s="11">
        <f>IFERROR(VLOOKUP($A34,'Raw - F'!$B:$N,8,FALSE),"")</f>
        <v>2</v>
      </c>
      <c r="K34" s="11">
        <f>IFERROR(VLOOKUP($A34,'Raw - F'!$B:$V,16,FALSE),"")</f>
        <v>0</v>
      </c>
      <c r="L34" s="11" t="str">
        <f>IFERROR(VLOOKUP($A34,'Raw - F'!$B:$O,14,FALSE),"")</f>
        <v>F</v>
      </c>
      <c r="M34" s="11" t="str">
        <f>IFERROR(VLOOKUP($A34,'Raw - F'!$B:$O,6,FALSE),"")</f>
        <v>6f</v>
      </c>
    </row>
    <row r="35" spans="1:13" x14ac:dyDescent="0.35">
      <c r="A35">
        <v>26</v>
      </c>
      <c r="B35" s="19">
        <f>IFERROR(VLOOKUP($A35,'Raw - F'!$B:$Q,2,FALSE),"")</f>
        <v>44044</v>
      </c>
      <c r="C35" s="11" t="str">
        <f>IFERROR(VLOOKUP($A35,'Raw - F'!$B:$Q,4,FALSE),"")</f>
        <v>Midlands</v>
      </c>
      <c r="D35" s="11" t="str">
        <f>IFERROR(VLOOKUP($A35,'Raw - F'!$B:$Q,3,FALSE),"")</f>
        <v>NEWMARKET</v>
      </c>
      <c r="E35" s="11" t="str">
        <f>IFERROR(VLOOKUP($A35,'Raw - F'!$B:$Q,9,FALSE),"")</f>
        <v>Hcap</v>
      </c>
      <c r="F35" s="11" t="str">
        <f>SUBSTITUTE(IFERROR(VLOOKUP($A35,'Raw - F'!$B:$N,13,FALSE),""),"0","")</f>
        <v>3YO+</v>
      </c>
      <c r="G35" s="11" t="str">
        <f>SUBSTITUTE(IFERROR(VLOOKUP($A35,'Raw - F'!$B:$N,10,FALSE),""),"0","")</f>
        <v/>
      </c>
      <c r="H35" s="11" t="str">
        <f>SUBSTITUTE(IFERROR(VLOOKUP($A35,'Raw - F'!$B:$N,11,FALSE),""),"0","")</f>
        <v/>
      </c>
      <c r="I35" s="40" t="str">
        <f>IF(IFERROR(VLOOKUP($A35,'Raw - F'!$B:$P,15,FALSE),"")=0,"",IFERROR(VLOOKUP($A35,'Raw - F'!$B:$P,15,FALSE),""))</f>
        <v/>
      </c>
      <c r="J35" s="11">
        <f>IFERROR(VLOOKUP($A35,'Raw - F'!$B:$N,8,FALSE),"")</f>
        <v>3</v>
      </c>
      <c r="K35" s="11" t="str">
        <f>IFERROR(VLOOKUP($A35,'Raw - F'!$B:$V,16,FALSE),"")</f>
        <v>76-95</v>
      </c>
      <c r="L35" s="11" t="str">
        <f>IFERROR(VLOOKUP($A35,'Raw - F'!$B:$O,14,FALSE),"")</f>
        <v>A</v>
      </c>
      <c r="M35" s="11" t="str">
        <f>IFERROR(VLOOKUP($A35,'Raw - F'!$B:$O,6,FALSE),"")</f>
        <v>1m 4f</v>
      </c>
    </row>
    <row r="36" spans="1:13" x14ac:dyDescent="0.35">
      <c r="A36">
        <v>27</v>
      </c>
      <c r="B36" s="19">
        <f>IFERROR(VLOOKUP($A36,'Raw - F'!$B:$Q,2,FALSE),"")</f>
        <v>44044</v>
      </c>
      <c r="C36" s="11" t="str">
        <f>IFERROR(VLOOKUP($A36,'Raw - F'!$B:$Q,4,FALSE),"")</f>
        <v>Midlands</v>
      </c>
      <c r="D36" s="11" t="str">
        <f>IFERROR(VLOOKUP($A36,'Raw - F'!$B:$Q,3,FALSE),"")</f>
        <v>NEWMARKET</v>
      </c>
      <c r="E36" s="11" t="str">
        <f>IFERROR(VLOOKUP($A36,'Raw - F'!$B:$Q,9,FALSE),"")</f>
        <v>Hcap</v>
      </c>
      <c r="F36" s="11" t="str">
        <f>SUBSTITUTE(IFERROR(VLOOKUP($A36,'Raw - F'!$B:$N,13,FALSE),""),"0","")</f>
        <v>3YO</v>
      </c>
      <c r="G36" s="11" t="str">
        <f>SUBSTITUTE(IFERROR(VLOOKUP($A36,'Raw - F'!$B:$N,10,FALSE),""),"0","")</f>
        <v/>
      </c>
      <c r="H36" s="11" t="str">
        <f>SUBSTITUTE(IFERROR(VLOOKUP($A36,'Raw - F'!$B:$N,11,FALSE),""),"0","")</f>
        <v/>
      </c>
      <c r="I36" s="40" t="str">
        <f>IF(IFERROR(VLOOKUP($A36,'Raw - F'!$B:$P,15,FALSE),"")=0,"",IFERROR(VLOOKUP($A36,'Raw - F'!$B:$P,15,FALSE),""))</f>
        <v/>
      </c>
      <c r="J36" s="11">
        <f>IFERROR(VLOOKUP($A36,'Raw - F'!$B:$N,8,FALSE),"")</f>
        <v>3</v>
      </c>
      <c r="K36" s="11" t="str">
        <f>IFERROR(VLOOKUP($A36,'Raw - F'!$B:$V,16,FALSE),"")</f>
        <v>71-90</v>
      </c>
      <c r="L36" s="11" t="str">
        <f>IFERROR(VLOOKUP($A36,'Raw - F'!$B:$O,14,FALSE),"")</f>
        <v>A</v>
      </c>
      <c r="M36" s="11" t="str">
        <f>IFERROR(VLOOKUP($A36,'Raw - F'!$B:$O,6,FALSE),"")</f>
        <v>7f</v>
      </c>
    </row>
    <row r="37" spans="1:13" x14ac:dyDescent="0.35">
      <c r="A37">
        <v>28</v>
      </c>
      <c r="B37" s="19">
        <f>IFERROR(VLOOKUP($A37,'Raw - F'!$B:$Q,2,FALSE),"")</f>
        <v>44044</v>
      </c>
      <c r="C37" s="11" t="str">
        <f>IFERROR(VLOOKUP($A37,'Raw - F'!$B:$Q,4,FALSE),"")</f>
        <v>Midlands</v>
      </c>
      <c r="D37" s="11" t="str">
        <f>IFERROR(VLOOKUP($A37,'Raw - F'!$B:$Q,3,FALSE),"")</f>
        <v>NEWMARKET</v>
      </c>
      <c r="E37" s="11" t="str">
        <f>IFERROR(VLOOKUP($A37,'Raw - F'!$B:$Q,9,FALSE),"")</f>
        <v>Hcap</v>
      </c>
      <c r="F37" s="11" t="str">
        <f>SUBSTITUTE(IFERROR(VLOOKUP($A37,'Raw - F'!$B:$N,13,FALSE),""),"0","")</f>
        <v>3YO+</v>
      </c>
      <c r="G37" s="11" t="str">
        <f>SUBSTITUTE(IFERROR(VLOOKUP($A37,'Raw - F'!$B:$N,10,FALSE),""),"0","")</f>
        <v/>
      </c>
      <c r="H37" s="11" t="str">
        <f>SUBSTITUTE(IFERROR(VLOOKUP($A37,'Raw - F'!$B:$N,11,FALSE),""),"0","")</f>
        <v/>
      </c>
      <c r="I37" s="40" t="str">
        <f>IF(IFERROR(VLOOKUP($A37,'Raw - F'!$B:$P,15,FALSE),"")=0,"",IFERROR(VLOOKUP($A37,'Raw - F'!$B:$P,15,FALSE),""))</f>
        <v/>
      </c>
      <c r="J37" s="11">
        <f>IFERROR(VLOOKUP($A37,'Raw - F'!$B:$N,8,FALSE),"")</f>
        <v>3</v>
      </c>
      <c r="K37" s="11" t="str">
        <f>IFERROR(VLOOKUP($A37,'Raw - F'!$B:$V,16,FALSE),"")</f>
        <v>71-90</v>
      </c>
      <c r="L37" s="11" t="str">
        <f>IFERROR(VLOOKUP($A37,'Raw - F'!$B:$O,14,FALSE),"")</f>
        <v>F</v>
      </c>
      <c r="M37" s="11" t="str">
        <f>IFERROR(VLOOKUP($A37,'Raw - F'!$B:$O,6,FALSE),"")</f>
        <v>1m 2f</v>
      </c>
    </row>
    <row r="38" spans="1:13" x14ac:dyDescent="0.35">
      <c r="A38">
        <v>29</v>
      </c>
      <c r="B38" s="19">
        <f>IFERROR(VLOOKUP($A38,'Raw - F'!$B:$Q,2,FALSE),"")</f>
        <v>44044</v>
      </c>
      <c r="C38" s="11" t="str">
        <f>IFERROR(VLOOKUP($A38,'Raw - F'!$B:$Q,4,FALSE),"")</f>
        <v>Midlands</v>
      </c>
      <c r="D38" s="11" t="str">
        <f>IFERROR(VLOOKUP($A38,'Raw - F'!$B:$Q,3,FALSE),"")</f>
        <v>NEWMARKET</v>
      </c>
      <c r="E38" s="11" t="str">
        <f>IFERROR(VLOOKUP($A38,'Raw - F'!$B:$Q,9,FALSE),"")</f>
        <v>WFA</v>
      </c>
      <c r="F38" s="11" t="str">
        <f>SUBSTITUTE(IFERROR(VLOOKUP($A38,'Raw - F'!$B:$N,13,FALSE),""),"0","")</f>
        <v>2YO</v>
      </c>
      <c r="G38" s="11" t="str">
        <f>SUBSTITUTE(IFERROR(VLOOKUP($A38,'Raw - F'!$B:$N,10,FALSE),""),"0","")</f>
        <v>Nov</v>
      </c>
      <c r="H38" s="11" t="str">
        <f>SUBSTITUTE(IFERROR(VLOOKUP($A38,'Raw - F'!$B:$N,11,FALSE),""),"0","")</f>
        <v/>
      </c>
      <c r="I38" s="40" t="str">
        <f>IF(IFERROR(VLOOKUP($A38,'Raw - F'!$B:$P,15,FALSE),"")=0,"",IFERROR(VLOOKUP($A38,'Raw - F'!$B:$P,15,FALSE),""))</f>
        <v/>
      </c>
      <c r="J38" s="11">
        <f>IFERROR(VLOOKUP($A38,'Raw - F'!$B:$N,8,FALSE),"")</f>
        <v>5</v>
      </c>
      <c r="K38" s="11">
        <f>IFERROR(VLOOKUP($A38,'Raw - F'!$B:$V,16,FALSE),"")</f>
        <v>0</v>
      </c>
      <c r="L38" s="11" t="str">
        <f>IFERROR(VLOOKUP($A38,'Raw - F'!$B:$O,14,FALSE),"")</f>
        <v>F</v>
      </c>
      <c r="M38" s="11" t="str">
        <f>IFERROR(VLOOKUP($A38,'Raw - F'!$B:$O,6,FALSE),"")</f>
        <v>7f</v>
      </c>
    </row>
    <row r="39" spans="1:13" x14ac:dyDescent="0.35">
      <c r="A39">
        <v>30</v>
      </c>
      <c r="B39" s="19">
        <f>IFERROR(VLOOKUP($A39,'Raw - F'!$B:$Q,2,FALSE),"")</f>
        <v>44044</v>
      </c>
      <c r="C39" s="11" t="str">
        <f>IFERROR(VLOOKUP($A39,'Raw - F'!$B:$Q,4,FALSE),"")</f>
        <v>Midlands</v>
      </c>
      <c r="D39" s="11" t="str">
        <f>IFERROR(VLOOKUP($A39,'Raw - F'!$B:$Q,3,FALSE),"")</f>
        <v>NEWMARKET</v>
      </c>
      <c r="E39" s="11" t="str">
        <f>IFERROR(VLOOKUP($A39,'Raw - F'!$B:$Q,9,FALSE),"")</f>
        <v>Hcap</v>
      </c>
      <c r="F39" s="11" t="str">
        <f>SUBSTITUTE(IFERROR(VLOOKUP($A39,'Raw - F'!$B:$N,13,FALSE),""),"0","")</f>
        <v>3YO+</v>
      </c>
      <c r="G39" s="11" t="str">
        <f>SUBSTITUTE(IFERROR(VLOOKUP($A39,'Raw - F'!$B:$N,10,FALSE),""),"0","")</f>
        <v/>
      </c>
      <c r="H39" s="11" t="str">
        <f>SUBSTITUTE(IFERROR(VLOOKUP($A39,'Raw - F'!$B:$N,11,FALSE),""),"0","")</f>
        <v/>
      </c>
      <c r="I39" s="40" t="str">
        <f>IF(IFERROR(VLOOKUP($A39,'Raw - F'!$B:$P,15,FALSE),"")=0,"",IFERROR(VLOOKUP($A39,'Raw - F'!$B:$P,15,FALSE),""))</f>
        <v/>
      </c>
      <c r="J39" s="11">
        <f>IFERROR(VLOOKUP($A39,'Raw - F'!$B:$N,8,FALSE),"")</f>
        <v>4</v>
      </c>
      <c r="K39" s="11" t="str">
        <f>IFERROR(VLOOKUP($A39,'Raw - F'!$B:$V,16,FALSE),"")</f>
        <v>66-85</v>
      </c>
      <c r="L39" s="11" t="str">
        <f>IFERROR(VLOOKUP($A39,'Raw - F'!$B:$O,14,FALSE),"")</f>
        <v>A</v>
      </c>
      <c r="M39" s="11" t="str">
        <f>IFERROR(VLOOKUP($A39,'Raw - F'!$B:$O,6,FALSE),"")</f>
        <v>1m</v>
      </c>
    </row>
    <row r="40" spans="1:13" x14ac:dyDescent="0.35">
      <c r="A40">
        <v>31</v>
      </c>
      <c r="B40" s="19">
        <f>IFERROR(VLOOKUP($A40,'Raw - F'!$B:$Q,2,FALSE),"")</f>
        <v>44044</v>
      </c>
      <c r="C40" s="11" t="str">
        <f>IFERROR(VLOOKUP($A40,'Raw - F'!$B:$Q,4,FALSE),"")</f>
        <v>Midlands</v>
      </c>
      <c r="D40" s="11" t="str">
        <f>IFERROR(VLOOKUP($A40,'Raw - F'!$B:$Q,3,FALSE),"")</f>
        <v>NEWMARKET</v>
      </c>
      <c r="E40" s="11" t="str">
        <f>IFERROR(VLOOKUP($A40,'Raw - F'!$B:$Q,9,FALSE),"")</f>
        <v>WFA</v>
      </c>
      <c r="F40" s="11" t="str">
        <f>SUBSTITUTE(IFERROR(VLOOKUP($A40,'Raw - F'!$B:$N,13,FALSE),""),"0","")</f>
        <v>3YO+</v>
      </c>
      <c r="G40" s="11" t="str">
        <f>SUBSTITUTE(IFERROR(VLOOKUP($A40,'Raw - F'!$B:$N,10,FALSE),""),"0","")</f>
        <v/>
      </c>
      <c r="H40" s="11" t="str">
        <f>SUBSTITUTE(IFERROR(VLOOKUP($A40,'Raw - F'!$B:$N,11,FALSE),""),"0","")</f>
        <v/>
      </c>
      <c r="I40" s="40" t="str">
        <f>IF(IFERROR(VLOOKUP($A40,'Raw - F'!$B:$P,15,FALSE),"")=0,"",IFERROR(VLOOKUP($A40,'Raw - F'!$B:$P,15,FALSE),""))</f>
        <v/>
      </c>
      <c r="J40" s="11">
        <f>IFERROR(VLOOKUP($A40,'Raw - F'!$B:$N,8,FALSE),"")</f>
        <v>1</v>
      </c>
      <c r="K40" s="11">
        <f>IFERROR(VLOOKUP($A40,'Raw - F'!$B:$V,16,FALSE),"")</f>
        <v>0</v>
      </c>
      <c r="L40" s="11" t="str">
        <f>IFERROR(VLOOKUP($A40,'Raw - F'!$B:$O,14,FALSE),"")</f>
        <v>F</v>
      </c>
      <c r="M40" s="11" t="str">
        <f>IFERROR(VLOOKUP($A40,'Raw - F'!$B:$O,6,FALSE),"")</f>
        <v>1m 4f</v>
      </c>
    </row>
    <row r="41" spans="1:13" x14ac:dyDescent="0.35">
      <c r="A41">
        <v>32</v>
      </c>
      <c r="B41" s="19">
        <f>IFERROR(VLOOKUP($A41,'Raw - F'!$B:$Q,2,FALSE),"")</f>
        <v>44044</v>
      </c>
      <c r="C41" s="11" t="str">
        <f>IFERROR(VLOOKUP($A41,'Raw - F'!$B:$Q,4,FALSE),"")</f>
        <v>Midlands</v>
      </c>
      <c r="D41" s="11" t="str">
        <f>IFERROR(VLOOKUP($A41,'Raw - F'!$B:$Q,3,FALSE),"")</f>
        <v>NEWMARKET</v>
      </c>
      <c r="E41" s="11" t="str">
        <f>IFERROR(VLOOKUP($A41,'Raw - F'!$B:$Q,9,FALSE),"")</f>
        <v>WFA</v>
      </c>
      <c r="F41" s="11" t="str">
        <f>SUBSTITUTE(IFERROR(VLOOKUP($A41,'Raw - F'!$B:$N,13,FALSE),""),"0","")</f>
        <v>3YO+</v>
      </c>
      <c r="G41" s="11" t="str">
        <f>SUBSTITUTE(IFERROR(VLOOKUP($A41,'Raw - F'!$B:$N,10,FALSE),""),"0","")</f>
        <v/>
      </c>
      <c r="H41" s="11" t="str">
        <f>SUBSTITUTE(IFERROR(VLOOKUP($A41,'Raw - F'!$B:$N,11,FALSE),""),"0","")</f>
        <v/>
      </c>
      <c r="I41" s="40" t="str">
        <f>IF(IFERROR(VLOOKUP($A41,'Raw - F'!$B:$P,15,FALSE),"")=0,"",IFERROR(VLOOKUP($A41,'Raw - F'!$B:$P,15,FALSE),""))</f>
        <v/>
      </c>
      <c r="J41" s="11">
        <f>IFERROR(VLOOKUP($A41,'Raw - F'!$B:$N,8,FALSE),"")</f>
        <v>1</v>
      </c>
      <c r="K41" s="11">
        <f>IFERROR(VLOOKUP($A41,'Raw - F'!$B:$V,16,FALSE),"")</f>
        <v>0</v>
      </c>
      <c r="L41" s="11" t="str">
        <f>IFERROR(VLOOKUP($A41,'Raw - F'!$B:$O,14,FALSE),"")</f>
        <v>A</v>
      </c>
      <c r="M41" s="11" t="str">
        <f>IFERROR(VLOOKUP($A41,'Raw - F'!$B:$O,6,FALSE),"")</f>
        <v>7f</v>
      </c>
    </row>
    <row r="42" spans="1:13" x14ac:dyDescent="0.35">
      <c r="A42">
        <v>33</v>
      </c>
      <c r="B42" s="19">
        <f>IFERROR(VLOOKUP($A42,'Raw - F'!$B:$Q,2,FALSE),"")</f>
        <v>44045</v>
      </c>
      <c r="C42" s="11" t="str">
        <f>IFERROR(VLOOKUP($A42,'Raw - F'!$B:$Q,4,FALSE),"")</f>
        <v>North</v>
      </c>
      <c r="D42" s="11" t="str">
        <f>IFERROR(VLOOKUP($A42,'Raw - F'!$B:$Q,3,FALSE),"")</f>
        <v>DONCASTER</v>
      </c>
      <c r="E42" s="11" t="str">
        <f>IFERROR(VLOOKUP($A42,'Raw - F'!$B:$Q,9,FALSE),"")</f>
        <v>Hcap</v>
      </c>
      <c r="F42" s="11" t="str">
        <f>SUBSTITUTE(IFERROR(VLOOKUP($A42,'Raw - F'!$B:$N,13,FALSE),""),"0","")</f>
        <v>3YO+</v>
      </c>
      <c r="G42" s="11" t="str">
        <f>SUBSTITUTE(IFERROR(VLOOKUP($A42,'Raw - F'!$B:$N,10,FALSE),""),"0","")</f>
        <v/>
      </c>
      <c r="H42" s="11" t="str">
        <f>SUBSTITUTE(IFERROR(VLOOKUP($A42,'Raw - F'!$B:$N,11,FALSE),""),"0","")</f>
        <v/>
      </c>
      <c r="I42" s="40" t="str">
        <f>IF(IFERROR(VLOOKUP($A42,'Raw - F'!$B:$P,15,FALSE),"")=0,"",IFERROR(VLOOKUP($A42,'Raw - F'!$B:$P,15,FALSE),""))</f>
        <v/>
      </c>
      <c r="J42" s="11">
        <f>IFERROR(VLOOKUP($A42,'Raw - F'!$B:$N,8,FALSE),"")</f>
        <v>2</v>
      </c>
      <c r="K42" s="11" t="str">
        <f>IFERROR(VLOOKUP($A42,'Raw - F'!$B:$V,16,FALSE),"")</f>
        <v>86-105</v>
      </c>
      <c r="L42" s="11" t="str">
        <f>IFERROR(VLOOKUP($A42,'Raw - F'!$B:$O,14,FALSE),"")</f>
        <v>A</v>
      </c>
      <c r="M42" s="11" t="str">
        <f>IFERROR(VLOOKUP($A42,'Raw - F'!$B:$O,6,FALSE),"")</f>
        <v>1m 2f</v>
      </c>
    </row>
    <row r="43" spans="1:13" x14ac:dyDescent="0.35">
      <c r="A43">
        <v>34</v>
      </c>
      <c r="B43" s="19">
        <f>IFERROR(VLOOKUP($A43,'Raw - F'!$B:$Q,2,FALSE),"")</f>
        <v>44045</v>
      </c>
      <c r="C43" s="11" t="str">
        <f>IFERROR(VLOOKUP($A43,'Raw - F'!$B:$Q,4,FALSE),"")</f>
        <v>North</v>
      </c>
      <c r="D43" s="11" t="str">
        <f>IFERROR(VLOOKUP($A43,'Raw - F'!$B:$Q,3,FALSE),"")</f>
        <v>DONCASTER</v>
      </c>
      <c r="E43" s="11" t="str">
        <f>IFERROR(VLOOKUP($A43,'Raw - F'!$B:$Q,9,FALSE),"")</f>
        <v>Hcap</v>
      </c>
      <c r="F43" s="11" t="str">
        <f>SUBSTITUTE(IFERROR(VLOOKUP($A43,'Raw - F'!$B:$N,13,FALSE),""),"0","")</f>
        <v>3YO</v>
      </c>
      <c r="G43" s="11" t="str">
        <f>SUBSTITUTE(IFERROR(VLOOKUP($A43,'Raw - F'!$B:$N,10,FALSE),""),"0","")</f>
        <v/>
      </c>
      <c r="H43" s="11" t="str">
        <f>SUBSTITUTE(IFERROR(VLOOKUP($A43,'Raw - F'!$B:$N,11,FALSE),""),"0","")</f>
        <v/>
      </c>
      <c r="I43" s="40" t="str">
        <f>IF(IFERROR(VLOOKUP($A43,'Raw - F'!$B:$P,15,FALSE),"")=0,"",IFERROR(VLOOKUP($A43,'Raw - F'!$B:$P,15,FALSE),""))</f>
        <v/>
      </c>
      <c r="J43" s="11">
        <f>IFERROR(VLOOKUP($A43,'Raw - F'!$B:$N,8,FALSE),"")</f>
        <v>4</v>
      </c>
      <c r="K43" s="11" t="str">
        <f>IFERROR(VLOOKUP($A43,'Raw - F'!$B:$V,16,FALSE),"")</f>
        <v>61-80</v>
      </c>
      <c r="L43" s="11" t="str">
        <f>IFERROR(VLOOKUP($A43,'Raw - F'!$B:$O,14,FALSE),"")</f>
        <v>A</v>
      </c>
      <c r="M43" s="11" t="str">
        <f>IFERROR(VLOOKUP($A43,'Raw - F'!$B:$O,6,FALSE),"")</f>
        <v>1m 4f</v>
      </c>
    </row>
    <row r="44" spans="1:13" x14ac:dyDescent="0.35">
      <c r="A44">
        <v>35</v>
      </c>
      <c r="B44" s="19">
        <f>IFERROR(VLOOKUP($A44,'Raw - F'!$B:$Q,2,FALSE),"")</f>
        <v>44045</v>
      </c>
      <c r="C44" s="11" t="str">
        <f>IFERROR(VLOOKUP($A44,'Raw - F'!$B:$Q,4,FALSE),"")</f>
        <v>North</v>
      </c>
      <c r="D44" s="11" t="str">
        <f>IFERROR(VLOOKUP($A44,'Raw - F'!$B:$Q,3,FALSE),"")</f>
        <v>DONCASTER</v>
      </c>
      <c r="E44" s="11" t="str">
        <f>IFERROR(VLOOKUP($A44,'Raw - F'!$B:$Q,9,FALSE),"")</f>
        <v>Hcap</v>
      </c>
      <c r="F44" s="11" t="str">
        <f>SUBSTITUTE(IFERROR(VLOOKUP($A44,'Raw - F'!$B:$N,13,FALSE),""),"0","")</f>
        <v>3YO</v>
      </c>
      <c r="G44" s="11" t="str">
        <f>SUBSTITUTE(IFERROR(VLOOKUP($A44,'Raw - F'!$B:$N,10,FALSE),""),"0","")</f>
        <v/>
      </c>
      <c r="H44" s="11" t="str">
        <f>SUBSTITUTE(IFERROR(VLOOKUP($A44,'Raw - F'!$B:$N,11,FALSE),""),"0","")</f>
        <v/>
      </c>
      <c r="I44" s="40" t="str">
        <f>IF(IFERROR(VLOOKUP($A44,'Raw - F'!$B:$P,15,FALSE),"")=0,"",IFERROR(VLOOKUP($A44,'Raw - F'!$B:$P,15,FALSE),""))</f>
        <v/>
      </c>
      <c r="J44" s="11">
        <f>IFERROR(VLOOKUP($A44,'Raw - F'!$B:$N,8,FALSE),"")</f>
        <v>5</v>
      </c>
      <c r="K44" s="11" t="str">
        <f>IFERROR(VLOOKUP($A44,'Raw - F'!$B:$V,16,FALSE),"")</f>
        <v>56-75</v>
      </c>
      <c r="L44" s="11" t="str">
        <f>IFERROR(VLOOKUP($A44,'Raw - F'!$B:$O,14,FALSE),"")</f>
        <v>A</v>
      </c>
      <c r="M44" s="11" t="str">
        <f>IFERROR(VLOOKUP($A44,'Raw - F'!$B:$O,6,FALSE),"")</f>
        <v>5f</v>
      </c>
    </row>
    <row r="45" spans="1:13" x14ac:dyDescent="0.35">
      <c r="A45">
        <v>36</v>
      </c>
      <c r="B45" s="19">
        <f>IFERROR(VLOOKUP($A45,'Raw - F'!$B:$Q,2,FALSE),"")</f>
        <v>44045</v>
      </c>
      <c r="C45" s="11" t="str">
        <f>IFERROR(VLOOKUP($A45,'Raw - F'!$B:$Q,4,FALSE),"")</f>
        <v>North</v>
      </c>
      <c r="D45" s="11" t="str">
        <f>IFERROR(VLOOKUP($A45,'Raw - F'!$B:$Q,3,FALSE),"")</f>
        <v>DONCASTER</v>
      </c>
      <c r="E45" s="11" t="str">
        <f>IFERROR(VLOOKUP($A45,'Raw - F'!$B:$Q,9,FALSE),"")</f>
        <v>WFA</v>
      </c>
      <c r="F45" s="11" t="str">
        <f>SUBSTITUTE(IFERROR(VLOOKUP($A45,'Raw - F'!$B:$N,13,FALSE),""),"0","")</f>
        <v>3YO+</v>
      </c>
      <c r="G45" s="11" t="str">
        <f>SUBSTITUTE(IFERROR(VLOOKUP($A45,'Raw - F'!$B:$N,10,FALSE),""),"0","")</f>
        <v/>
      </c>
      <c r="H45" s="11" t="str">
        <f>SUBSTITUTE(IFERROR(VLOOKUP($A45,'Raw - F'!$B:$N,11,FALSE),""),"0","")</f>
        <v/>
      </c>
      <c r="I45" s="40" t="str">
        <f>IF(IFERROR(VLOOKUP($A45,'Raw - F'!$B:$P,15,FALSE),"")=0,"",IFERROR(VLOOKUP($A45,'Raw - F'!$B:$P,15,FALSE),""))</f>
        <v/>
      </c>
      <c r="J45" s="11">
        <f>IFERROR(VLOOKUP($A45,'Raw - F'!$B:$N,8,FALSE),"")</f>
        <v>3</v>
      </c>
      <c r="K45" s="11">
        <f>IFERROR(VLOOKUP($A45,'Raw - F'!$B:$V,16,FALSE),"")</f>
        <v>0</v>
      </c>
      <c r="L45" s="11" t="str">
        <f>IFERROR(VLOOKUP($A45,'Raw - F'!$B:$O,14,FALSE),"")</f>
        <v>A</v>
      </c>
      <c r="M45" s="11" t="str">
        <f>IFERROR(VLOOKUP($A45,'Raw - F'!$B:$O,6,FALSE),"")</f>
        <v>6f</v>
      </c>
    </row>
    <row r="46" spans="1:13" x14ac:dyDescent="0.35">
      <c r="A46">
        <v>37</v>
      </c>
      <c r="B46" s="19">
        <f>IFERROR(VLOOKUP($A46,'Raw - F'!$B:$Q,2,FALSE),"")</f>
        <v>44045</v>
      </c>
      <c r="C46" s="11" t="str">
        <f>IFERROR(VLOOKUP($A46,'Raw - F'!$B:$Q,4,FALSE),"")</f>
        <v>North</v>
      </c>
      <c r="D46" s="11" t="str">
        <f>IFERROR(VLOOKUP($A46,'Raw - F'!$B:$Q,3,FALSE),"")</f>
        <v>DONCASTER</v>
      </c>
      <c r="E46" s="11" t="str">
        <f>IFERROR(VLOOKUP($A46,'Raw - F'!$B:$Q,9,FALSE),"")</f>
        <v>WFA</v>
      </c>
      <c r="F46" s="11" t="str">
        <f>SUBSTITUTE(IFERROR(VLOOKUP($A46,'Raw - F'!$B:$N,13,FALSE),""),"0","")</f>
        <v>2YO</v>
      </c>
      <c r="G46" s="11" t="str">
        <f>SUBSTITUTE(IFERROR(VLOOKUP($A46,'Raw - F'!$B:$N,10,FALSE),""),"0","")</f>
        <v>Nov</v>
      </c>
      <c r="H46" s="11" t="str">
        <f>SUBSTITUTE(IFERROR(VLOOKUP($A46,'Raw - F'!$B:$N,11,FALSE),""),"0","")</f>
        <v>Auct</v>
      </c>
      <c r="I46" s="40">
        <f>IF(IFERROR(VLOOKUP($A46,'Raw - F'!$B:$P,15,FALSE),"")=0,"",IFERROR(VLOOKUP($A46,'Raw - F'!$B:$P,15,FALSE),""))</f>
        <v>33000</v>
      </c>
      <c r="J46" s="11">
        <f>IFERROR(VLOOKUP($A46,'Raw - F'!$B:$N,8,FALSE),"")</f>
        <v>5</v>
      </c>
      <c r="K46" s="11">
        <f>IFERROR(VLOOKUP($A46,'Raw - F'!$B:$V,16,FALSE),"")</f>
        <v>0</v>
      </c>
      <c r="L46" s="11" t="str">
        <f>IFERROR(VLOOKUP($A46,'Raw - F'!$B:$O,14,FALSE),"")</f>
        <v>F</v>
      </c>
      <c r="M46" s="11" t="str">
        <f>IFERROR(VLOOKUP($A46,'Raw - F'!$B:$O,6,FALSE),"")</f>
        <v>7f</v>
      </c>
    </row>
    <row r="47" spans="1:13" x14ac:dyDescent="0.35">
      <c r="A47">
        <v>38</v>
      </c>
      <c r="B47" s="19">
        <f>IFERROR(VLOOKUP($A47,'Raw - F'!$B:$Q,2,FALSE),"")</f>
        <v>44045</v>
      </c>
      <c r="C47" s="11" t="str">
        <f>IFERROR(VLOOKUP($A47,'Raw - F'!$B:$Q,4,FALSE),"")</f>
        <v>North</v>
      </c>
      <c r="D47" s="11" t="str">
        <f>IFERROR(VLOOKUP($A47,'Raw - F'!$B:$Q,3,FALSE),"")</f>
        <v>DONCASTER</v>
      </c>
      <c r="E47" s="11" t="str">
        <f>IFERROR(VLOOKUP($A47,'Raw - F'!$B:$Q,9,FALSE),"")</f>
        <v>WFA</v>
      </c>
      <c r="F47" s="11" t="str">
        <f>SUBSTITUTE(IFERROR(VLOOKUP($A47,'Raw - F'!$B:$N,13,FALSE),""),"0","")</f>
        <v>3YO+</v>
      </c>
      <c r="G47" s="11" t="str">
        <f>SUBSTITUTE(IFERROR(VLOOKUP($A47,'Raw - F'!$B:$N,10,FALSE),""),"0","")</f>
        <v>Nov</v>
      </c>
      <c r="H47" s="11" t="str">
        <f>SUBSTITUTE(IFERROR(VLOOKUP($A47,'Raw - F'!$B:$N,11,FALSE),""),"0","")</f>
        <v/>
      </c>
      <c r="I47" s="40" t="str">
        <f>IF(IFERROR(VLOOKUP($A47,'Raw - F'!$B:$P,15,FALSE),"")=0,"",IFERROR(VLOOKUP($A47,'Raw - F'!$B:$P,15,FALSE),""))</f>
        <v/>
      </c>
      <c r="J47" s="11">
        <f>IFERROR(VLOOKUP($A47,'Raw - F'!$B:$N,8,FALSE),"")</f>
        <v>5</v>
      </c>
      <c r="K47" s="11">
        <f>IFERROR(VLOOKUP($A47,'Raw - F'!$B:$V,16,FALSE),"")</f>
        <v>0</v>
      </c>
      <c r="L47" s="11" t="str">
        <f>IFERROR(VLOOKUP($A47,'Raw - F'!$B:$O,14,FALSE),"")</f>
        <v>F</v>
      </c>
      <c r="M47" s="11" t="str">
        <f>IFERROR(VLOOKUP($A47,'Raw - F'!$B:$O,6,FALSE),"")</f>
        <v>1m 2f</v>
      </c>
    </row>
    <row r="48" spans="1:13" x14ac:dyDescent="0.35">
      <c r="A48">
        <v>39</v>
      </c>
      <c r="B48" s="19">
        <f>IFERROR(VLOOKUP($A48,'Raw - F'!$B:$Q,2,FALSE),"")</f>
        <v>44045</v>
      </c>
      <c r="C48" s="11" t="str">
        <f>IFERROR(VLOOKUP($A48,'Raw - F'!$B:$Q,4,FALSE),"")</f>
        <v>North</v>
      </c>
      <c r="D48" s="11" t="str">
        <f>IFERROR(VLOOKUP($A48,'Raw - F'!$B:$Q,3,FALSE),"")</f>
        <v>DONCASTER</v>
      </c>
      <c r="E48" s="11" t="str">
        <f>IFERROR(VLOOKUP($A48,'Raw - F'!$B:$Q,9,FALSE),"")</f>
        <v>Hcap</v>
      </c>
      <c r="F48" s="11" t="str">
        <f>SUBSTITUTE(IFERROR(VLOOKUP($A48,'Raw - F'!$B:$N,13,FALSE),""),"0","")</f>
        <v>3YO+</v>
      </c>
      <c r="G48" s="11" t="str">
        <f>SUBSTITUTE(IFERROR(VLOOKUP($A48,'Raw - F'!$B:$N,10,FALSE),""),"0","")</f>
        <v/>
      </c>
      <c r="H48" s="11" t="str">
        <f>SUBSTITUTE(IFERROR(VLOOKUP($A48,'Raw - F'!$B:$N,11,FALSE),""),"0","")</f>
        <v/>
      </c>
      <c r="I48" s="40" t="str">
        <f>IF(IFERROR(VLOOKUP($A48,'Raw - F'!$B:$P,15,FALSE),"")=0,"",IFERROR(VLOOKUP($A48,'Raw - F'!$B:$P,15,FALSE),""))</f>
        <v/>
      </c>
      <c r="J48" s="11">
        <f>IFERROR(VLOOKUP($A48,'Raw - F'!$B:$N,8,FALSE),"")</f>
        <v>5</v>
      </c>
      <c r="K48" s="11" t="str">
        <f>IFERROR(VLOOKUP($A48,'Raw - F'!$B:$V,16,FALSE),"")</f>
        <v>51-70</v>
      </c>
      <c r="L48" s="11" t="str">
        <f>IFERROR(VLOOKUP($A48,'Raw - F'!$B:$O,14,FALSE),"")</f>
        <v>F</v>
      </c>
      <c r="M48" s="11" t="str">
        <f>IFERROR(VLOOKUP($A48,'Raw - F'!$B:$O,6,FALSE),"")</f>
        <v>6f</v>
      </c>
    </row>
    <row r="49" spans="1:13" x14ac:dyDescent="0.35">
      <c r="A49">
        <v>40</v>
      </c>
      <c r="B49" s="19">
        <f>IFERROR(VLOOKUP($A49,'Raw - F'!$B:$Q,2,FALSE),"")</f>
        <v>44045</v>
      </c>
      <c r="C49" s="11" t="str">
        <f>IFERROR(VLOOKUP($A49,'Raw - F'!$B:$Q,4,FALSE),"")</f>
        <v>North</v>
      </c>
      <c r="D49" s="11" t="str">
        <f>IFERROR(VLOOKUP($A49,'Raw - F'!$B:$Q,3,FALSE),"")</f>
        <v>DONCASTER</v>
      </c>
      <c r="E49" s="11" t="str">
        <f>IFERROR(VLOOKUP($A49,'Raw - F'!$B:$Q,9,FALSE),"")</f>
        <v>Hcap</v>
      </c>
      <c r="F49" s="11" t="str">
        <f>SUBSTITUTE(IFERROR(VLOOKUP($A49,'Raw - F'!$B:$N,13,FALSE),""),"0","")</f>
        <v>4YO+</v>
      </c>
      <c r="G49" s="11" t="str">
        <f>SUBSTITUTE(IFERROR(VLOOKUP($A49,'Raw - F'!$B:$N,10,FALSE),""),"0","")</f>
        <v/>
      </c>
      <c r="H49" s="11" t="str">
        <f>SUBSTITUTE(IFERROR(VLOOKUP($A49,'Raw - F'!$B:$N,11,FALSE),""),"0","")</f>
        <v/>
      </c>
      <c r="I49" s="40" t="str">
        <f>IF(IFERROR(VLOOKUP($A49,'Raw - F'!$B:$P,15,FALSE),"")=0,"",IFERROR(VLOOKUP($A49,'Raw - F'!$B:$P,15,FALSE),""))</f>
        <v/>
      </c>
      <c r="J49" s="11">
        <f>IFERROR(VLOOKUP($A49,'Raw - F'!$B:$N,8,FALSE),"")</f>
        <v>5</v>
      </c>
      <c r="K49" s="11" t="str">
        <f>IFERROR(VLOOKUP($A49,'Raw - F'!$B:$V,16,FALSE),"")</f>
        <v>51-70</v>
      </c>
      <c r="L49" s="11" t="str">
        <f>IFERROR(VLOOKUP($A49,'Raw - F'!$B:$O,14,FALSE),"")</f>
        <v>A</v>
      </c>
      <c r="M49" s="11" t="str">
        <f>IFERROR(VLOOKUP($A49,'Raw - F'!$B:$O,6,FALSE),"")</f>
        <v>7f</v>
      </c>
    </row>
    <row r="50" spans="1:13" x14ac:dyDescent="0.35">
      <c r="A50">
        <v>41</v>
      </c>
      <c r="B50" s="19">
        <f>IFERROR(VLOOKUP($A50,'Raw - F'!$B:$Q,2,FALSE),"")</f>
        <v>44045</v>
      </c>
      <c r="C50" s="11" t="str">
        <f>IFERROR(VLOOKUP($A50,'Raw - F'!$B:$Q,4,FALSE),"")</f>
        <v>Midlands</v>
      </c>
      <c r="D50" s="11" t="str">
        <f>IFERROR(VLOOKUP($A50,'Raw - F'!$B:$Q,3,FALSE),"")</f>
        <v>LEICESTER</v>
      </c>
      <c r="E50" s="11" t="str">
        <f>IFERROR(VLOOKUP($A50,'Raw - F'!$B:$Q,9,FALSE),"")</f>
        <v>Hcap</v>
      </c>
      <c r="F50" s="11" t="str">
        <f>SUBSTITUTE(IFERROR(VLOOKUP($A50,'Raw - F'!$B:$N,13,FALSE),""),"0","")</f>
        <v>3YO+</v>
      </c>
      <c r="G50" s="11" t="str">
        <f>SUBSTITUTE(IFERROR(VLOOKUP($A50,'Raw - F'!$B:$N,10,FALSE),""),"0","")</f>
        <v/>
      </c>
      <c r="H50" s="11" t="str">
        <f>SUBSTITUTE(IFERROR(VLOOKUP($A50,'Raw - F'!$B:$N,11,FALSE),""),"0","")</f>
        <v/>
      </c>
      <c r="I50" s="40" t="str">
        <f>IF(IFERROR(VLOOKUP($A50,'Raw - F'!$B:$P,15,FALSE),"")=0,"",IFERROR(VLOOKUP($A50,'Raw - F'!$B:$P,15,FALSE),""))</f>
        <v/>
      </c>
      <c r="J50" s="11">
        <f>IFERROR(VLOOKUP($A50,'Raw - F'!$B:$N,8,FALSE),"")</f>
        <v>4</v>
      </c>
      <c r="K50" s="11" t="str">
        <f>IFERROR(VLOOKUP($A50,'Raw - F'!$B:$V,16,FALSE),"")</f>
        <v>61-80</v>
      </c>
      <c r="L50" s="11" t="str">
        <f>IFERROR(VLOOKUP($A50,'Raw - F'!$B:$O,14,FALSE),"")</f>
        <v>A</v>
      </c>
      <c r="M50" s="11" t="str">
        <f>IFERROR(VLOOKUP($A50,'Raw - F'!$B:$O,6,FALSE),"")</f>
        <v>1m 4f</v>
      </c>
    </row>
    <row r="51" spans="1:13" x14ac:dyDescent="0.35">
      <c r="A51">
        <v>42</v>
      </c>
      <c r="B51" s="19">
        <f>IFERROR(VLOOKUP($A51,'Raw - F'!$B:$Q,2,FALSE),"")</f>
        <v>44045</v>
      </c>
      <c r="C51" s="11" t="str">
        <f>IFERROR(VLOOKUP($A51,'Raw - F'!$B:$Q,4,FALSE),"")</f>
        <v>Midlands</v>
      </c>
      <c r="D51" s="11" t="str">
        <f>IFERROR(VLOOKUP($A51,'Raw - F'!$B:$Q,3,FALSE),"")</f>
        <v>LEICESTER</v>
      </c>
      <c r="E51" s="11" t="str">
        <f>IFERROR(VLOOKUP($A51,'Raw - F'!$B:$Q,9,FALSE),"")</f>
        <v>WFA</v>
      </c>
      <c r="F51" s="11" t="str">
        <f>SUBSTITUTE(IFERROR(VLOOKUP($A51,'Raw - F'!$B:$N,13,FALSE),""),"0","")</f>
        <v>2YO</v>
      </c>
      <c r="G51" s="11" t="str">
        <f>SUBSTITUTE(IFERROR(VLOOKUP($A51,'Raw - F'!$B:$N,10,FALSE),""),"0","")</f>
        <v>Nov</v>
      </c>
      <c r="H51" s="11" t="str">
        <f>SUBSTITUTE(IFERROR(VLOOKUP($A51,'Raw - F'!$B:$N,11,FALSE),""),"0","")</f>
        <v/>
      </c>
      <c r="I51" s="40" t="str">
        <f>IF(IFERROR(VLOOKUP($A51,'Raw - F'!$B:$P,15,FALSE),"")=0,"",IFERROR(VLOOKUP($A51,'Raw - F'!$B:$P,15,FALSE),""))</f>
        <v/>
      </c>
      <c r="J51" s="11">
        <f>IFERROR(VLOOKUP($A51,'Raw - F'!$B:$N,8,FALSE),"")</f>
        <v>5</v>
      </c>
      <c r="K51" s="11">
        <f>IFERROR(VLOOKUP($A51,'Raw - F'!$B:$V,16,FALSE),"")</f>
        <v>0</v>
      </c>
      <c r="L51" s="11" t="str">
        <f>IFERROR(VLOOKUP($A51,'Raw - F'!$B:$O,14,FALSE),"")</f>
        <v>A</v>
      </c>
      <c r="M51" s="11" t="str">
        <f>IFERROR(VLOOKUP($A51,'Raw - F'!$B:$O,6,FALSE),"")</f>
        <v>7f</v>
      </c>
    </row>
    <row r="52" spans="1:13" x14ac:dyDescent="0.35">
      <c r="A52">
        <v>43</v>
      </c>
      <c r="B52" s="19">
        <f>IFERROR(VLOOKUP($A52,'Raw - F'!$B:$Q,2,FALSE),"")</f>
        <v>44045</v>
      </c>
      <c r="C52" s="11" t="str">
        <f>IFERROR(VLOOKUP($A52,'Raw - F'!$B:$Q,4,FALSE),"")</f>
        <v>Midlands</v>
      </c>
      <c r="D52" s="11" t="str">
        <f>IFERROR(VLOOKUP($A52,'Raw - F'!$B:$Q,3,FALSE),"")</f>
        <v>LEICESTER</v>
      </c>
      <c r="E52" s="11" t="str">
        <f>IFERROR(VLOOKUP($A52,'Raw - F'!$B:$Q,9,FALSE),"")</f>
        <v>Hcap</v>
      </c>
      <c r="F52" s="11" t="str">
        <f>SUBSTITUTE(IFERROR(VLOOKUP($A52,'Raw - F'!$B:$N,13,FALSE),""),"0","")</f>
        <v>3YO</v>
      </c>
      <c r="G52" s="11" t="str">
        <f>SUBSTITUTE(IFERROR(VLOOKUP($A52,'Raw - F'!$B:$N,10,FALSE),""),"0","")</f>
        <v/>
      </c>
      <c r="H52" s="11" t="str">
        <f>SUBSTITUTE(IFERROR(VLOOKUP($A52,'Raw - F'!$B:$N,11,FALSE),""),"0","")</f>
        <v/>
      </c>
      <c r="I52" s="40" t="str">
        <f>IF(IFERROR(VLOOKUP($A52,'Raw - F'!$B:$P,15,FALSE),"")=0,"",IFERROR(VLOOKUP($A52,'Raw - F'!$B:$P,15,FALSE),""))</f>
        <v/>
      </c>
      <c r="J52" s="11">
        <f>IFERROR(VLOOKUP($A52,'Raw - F'!$B:$N,8,FALSE),"")</f>
        <v>3</v>
      </c>
      <c r="K52" s="11" t="str">
        <f>IFERROR(VLOOKUP($A52,'Raw - F'!$B:$V,16,FALSE),"")</f>
        <v>71-90</v>
      </c>
      <c r="L52" s="11" t="str">
        <f>IFERROR(VLOOKUP($A52,'Raw - F'!$B:$O,14,FALSE),"")</f>
        <v>A</v>
      </c>
      <c r="M52" s="11" t="str">
        <f>IFERROR(VLOOKUP($A52,'Raw - F'!$B:$O,6,FALSE),"")</f>
        <v>6f</v>
      </c>
    </row>
    <row r="53" spans="1:13" x14ac:dyDescent="0.35">
      <c r="A53">
        <v>44</v>
      </c>
      <c r="B53" s="19">
        <f>IFERROR(VLOOKUP($A53,'Raw - F'!$B:$Q,2,FALSE),"")</f>
        <v>44045</v>
      </c>
      <c r="C53" s="11" t="str">
        <f>IFERROR(VLOOKUP($A53,'Raw - F'!$B:$Q,4,FALSE),"")</f>
        <v>Midlands</v>
      </c>
      <c r="D53" s="11" t="str">
        <f>IFERROR(VLOOKUP($A53,'Raw - F'!$B:$Q,3,FALSE),"")</f>
        <v>LEICESTER</v>
      </c>
      <c r="E53" s="11" t="str">
        <f>IFERROR(VLOOKUP($A53,'Raw - F'!$B:$Q,9,FALSE),"")</f>
        <v>Hcap</v>
      </c>
      <c r="F53" s="11" t="str">
        <f>SUBSTITUTE(IFERROR(VLOOKUP($A53,'Raw - F'!$B:$N,13,FALSE),""),"0","")</f>
        <v>3YO</v>
      </c>
      <c r="G53" s="11" t="str">
        <f>SUBSTITUTE(IFERROR(VLOOKUP($A53,'Raw - F'!$B:$N,10,FALSE),""),"0","")</f>
        <v/>
      </c>
      <c r="H53" s="11" t="str">
        <f>SUBSTITUTE(IFERROR(VLOOKUP($A53,'Raw - F'!$B:$N,11,FALSE),""),"0","")</f>
        <v/>
      </c>
      <c r="I53" s="40" t="str">
        <f>IF(IFERROR(VLOOKUP($A53,'Raw - F'!$B:$P,15,FALSE),"")=0,"",IFERROR(VLOOKUP($A53,'Raw - F'!$B:$P,15,FALSE),""))</f>
        <v/>
      </c>
      <c r="J53" s="11">
        <f>IFERROR(VLOOKUP($A53,'Raw - F'!$B:$N,8,FALSE),"")</f>
        <v>4</v>
      </c>
      <c r="K53" s="11" t="str">
        <f>IFERROR(VLOOKUP($A53,'Raw - F'!$B:$V,16,FALSE),"")</f>
        <v>61-80</v>
      </c>
      <c r="L53" s="11" t="str">
        <f>IFERROR(VLOOKUP($A53,'Raw - F'!$B:$O,14,FALSE),"")</f>
        <v>A</v>
      </c>
      <c r="M53" s="11" t="str">
        <f>IFERROR(VLOOKUP($A53,'Raw - F'!$B:$O,6,FALSE),"")</f>
        <v>7f</v>
      </c>
    </row>
    <row r="54" spans="1:13" x14ac:dyDescent="0.35">
      <c r="A54">
        <v>45</v>
      </c>
      <c r="B54" s="19">
        <f>IFERROR(VLOOKUP($A54,'Raw - F'!$B:$Q,2,FALSE),"")</f>
        <v>44045</v>
      </c>
      <c r="C54" s="11" t="str">
        <f>IFERROR(VLOOKUP($A54,'Raw - F'!$B:$Q,4,FALSE),"")</f>
        <v>Midlands</v>
      </c>
      <c r="D54" s="11" t="str">
        <f>IFERROR(VLOOKUP($A54,'Raw - F'!$B:$Q,3,FALSE),"")</f>
        <v>LEICESTER</v>
      </c>
      <c r="E54" s="11" t="str">
        <f>IFERROR(VLOOKUP($A54,'Raw - F'!$B:$Q,9,FALSE),"")</f>
        <v>WFA</v>
      </c>
      <c r="F54" s="11" t="str">
        <f>SUBSTITUTE(IFERROR(VLOOKUP($A54,'Raw - F'!$B:$N,13,FALSE),""),"0","")</f>
        <v>3-4YO</v>
      </c>
      <c r="G54" s="11" t="str">
        <f>SUBSTITUTE(IFERROR(VLOOKUP($A54,'Raw - F'!$B:$N,10,FALSE),""),"0","")</f>
        <v/>
      </c>
      <c r="H54" s="11" t="str">
        <f>SUBSTITUTE(IFERROR(VLOOKUP($A54,'Raw - F'!$B:$N,11,FALSE),""),"0","")</f>
        <v>Selling</v>
      </c>
      <c r="I54" s="40" t="str">
        <f>IF(IFERROR(VLOOKUP($A54,'Raw - F'!$B:$P,15,FALSE),"")=0,"",IFERROR(VLOOKUP($A54,'Raw - F'!$B:$P,15,FALSE),""))</f>
        <v/>
      </c>
      <c r="J54" s="11">
        <f>IFERROR(VLOOKUP($A54,'Raw - F'!$B:$N,8,FALSE),"")</f>
        <v>5</v>
      </c>
      <c r="K54" s="11">
        <f>IFERROR(VLOOKUP($A54,'Raw - F'!$B:$V,16,FALSE),"")</f>
        <v>0</v>
      </c>
      <c r="L54" s="11" t="str">
        <f>IFERROR(VLOOKUP($A54,'Raw - F'!$B:$O,14,FALSE),"")</f>
        <v>A</v>
      </c>
      <c r="M54" s="11" t="str">
        <f>IFERROR(VLOOKUP($A54,'Raw - F'!$B:$O,6,FALSE),"")</f>
        <v>7f</v>
      </c>
    </row>
    <row r="55" spans="1:13" x14ac:dyDescent="0.35">
      <c r="A55">
        <v>46</v>
      </c>
      <c r="B55" s="19">
        <f>IFERROR(VLOOKUP($A55,'Raw - F'!$B:$Q,2,FALSE),"")</f>
        <v>44045</v>
      </c>
      <c r="C55" s="11" t="str">
        <f>IFERROR(VLOOKUP($A55,'Raw - F'!$B:$Q,4,FALSE),"")</f>
        <v>Midlands</v>
      </c>
      <c r="D55" s="11" t="str">
        <f>IFERROR(VLOOKUP($A55,'Raw - F'!$B:$Q,3,FALSE),"")</f>
        <v>LEICESTER</v>
      </c>
      <c r="E55" s="11" t="str">
        <f>IFERROR(VLOOKUP($A55,'Raw - F'!$B:$Q,9,FALSE),"")</f>
        <v>Hcap</v>
      </c>
      <c r="F55" s="11" t="str">
        <f>SUBSTITUTE(IFERROR(VLOOKUP($A55,'Raw - F'!$B:$N,13,FALSE),""),"0","")</f>
        <v>3YO</v>
      </c>
      <c r="G55" s="11" t="str">
        <f>SUBSTITUTE(IFERROR(VLOOKUP($A55,'Raw - F'!$B:$N,10,FALSE),""),"0","")</f>
        <v/>
      </c>
      <c r="H55" s="11" t="str">
        <f>SUBSTITUTE(IFERROR(VLOOKUP($A55,'Raw - F'!$B:$N,11,FALSE),""),"0","")</f>
        <v/>
      </c>
      <c r="I55" s="40" t="str">
        <f>IF(IFERROR(VLOOKUP($A55,'Raw - F'!$B:$P,15,FALSE),"")=0,"",IFERROR(VLOOKUP($A55,'Raw - F'!$B:$P,15,FALSE),""))</f>
        <v/>
      </c>
      <c r="J55" s="11">
        <f>IFERROR(VLOOKUP($A55,'Raw - F'!$B:$N,8,FALSE),"")</f>
        <v>5</v>
      </c>
      <c r="K55" s="11" t="str">
        <f>IFERROR(VLOOKUP($A55,'Raw - F'!$B:$V,16,FALSE),"")</f>
        <v>51-70</v>
      </c>
      <c r="L55" s="11" t="str">
        <f>IFERROR(VLOOKUP($A55,'Raw - F'!$B:$O,14,FALSE),"")</f>
        <v>A</v>
      </c>
      <c r="M55" s="11" t="str">
        <f>IFERROR(VLOOKUP($A55,'Raw - F'!$B:$O,6,FALSE),"")</f>
        <v>6f</v>
      </c>
    </row>
    <row r="56" spans="1:13" x14ac:dyDescent="0.35">
      <c r="A56">
        <v>47</v>
      </c>
      <c r="B56" s="19">
        <f>IFERROR(VLOOKUP($A56,'Raw - F'!$B:$Q,2,FALSE),"")</f>
        <v>44045</v>
      </c>
      <c r="C56" s="11" t="str">
        <f>IFERROR(VLOOKUP($A56,'Raw - F'!$B:$Q,4,FALSE),"")</f>
        <v>Midlands</v>
      </c>
      <c r="D56" s="11" t="str">
        <f>IFERROR(VLOOKUP($A56,'Raw - F'!$B:$Q,3,FALSE),"")</f>
        <v>LEICESTER</v>
      </c>
      <c r="E56" s="11" t="str">
        <f>IFERROR(VLOOKUP($A56,'Raw - F'!$B:$Q,9,FALSE),"")</f>
        <v>Hcap</v>
      </c>
      <c r="F56" s="11" t="str">
        <f>SUBSTITUTE(IFERROR(VLOOKUP($A56,'Raw - F'!$B:$N,13,FALSE),""),"0","")</f>
        <v>3YO+</v>
      </c>
      <c r="G56" s="11" t="str">
        <f>SUBSTITUTE(IFERROR(VLOOKUP($A56,'Raw - F'!$B:$N,10,FALSE),""),"0","")</f>
        <v/>
      </c>
      <c r="H56" s="11" t="str">
        <f>SUBSTITUTE(IFERROR(VLOOKUP($A56,'Raw - F'!$B:$N,11,FALSE),""),"0","")</f>
        <v/>
      </c>
      <c r="I56" s="40" t="str">
        <f>IF(IFERROR(VLOOKUP($A56,'Raw - F'!$B:$P,15,FALSE),"")=0,"",IFERROR(VLOOKUP($A56,'Raw - F'!$B:$P,15,FALSE),""))</f>
        <v/>
      </c>
      <c r="J56" s="11">
        <f>IFERROR(VLOOKUP($A56,'Raw - F'!$B:$N,8,FALSE),"")</f>
        <v>6</v>
      </c>
      <c r="K56" s="11" t="str">
        <f>IFERROR(VLOOKUP($A56,'Raw - F'!$B:$V,16,FALSE),"")</f>
        <v>41-60</v>
      </c>
      <c r="L56" s="11" t="str">
        <f>IFERROR(VLOOKUP($A56,'Raw - F'!$B:$O,14,FALSE),"")</f>
        <v>A</v>
      </c>
      <c r="M56" s="11" t="str">
        <f>IFERROR(VLOOKUP($A56,'Raw - F'!$B:$O,6,FALSE),"")</f>
        <v>5f</v>
      </c>
    </row>
    <row r="57" spans="1:13" x14ac:dyDescent="0.35">
      <c r="A57">
        <v>48</v>
      </c>
      <c r="B57" s="19">
        <f>IFERROR(VLOOKUP($A57,'Raw - F'!$B:$Q,2,FALSE),"")</f>
        <v>44045</v>
      </c>
      <c r="C57" s="11" t="str">
        <f>IFERROR(VLOOKUP($A57,'Raw - F'!$B:$Q,4,FALSE),"")</f>
        <v>Midlands</v>
      </c>
      <c r="D57" s="11" t="str">
        <f>IFERROR(VLOOKUP($A57,'Raw - F'!$B:$Q,3,FALSE),"")</f>
        <v>LEICESTER</v>
      </c>
      <c r="E57" s="11" t="str">
        <f>IFERROR(VLOOKUP($A57,'Raw - F'!$B:$Q,9,FALSE),"")</f>
        <v>Hcap</v>
      </c>
      <c r="F57" s="11" t="str">
        <f>SUBSTITUTE(IFERROR(VLOOKUP($A57,'Raw - F'!$B:$N,13,FALSE),""),"0","")</f>
        <v>3YO+</v>
      </c>
      <c r="G57" s="11" t="str">
        <f>SUBSTITUTE(IFERROR(VLOOKUP($A57,'Raw - F'!$B:$N,10,FALSE),""),"0","")</f>
        <v/>
      </c>
      <c r="H57" s="11" t="str">
        <f>SUBSTITUTE(IFERROR(VLOOKUP($A57,'Raw - F'!$B:$N,11,FALSE),""),"0","")</f>
        <v/>
      </c>
      <c r="I57" s="40" t="str">
        <f>IF(IFERROR(VLOOKUP($A57,'Raw - F'!$B:$P,15,FALSE),"")=0,"",IFERROR(VLOOKUP($A57,'Raw - F'!$B:$P,15,FALSE),""))</f>
        <v/>
      </c>
      <c r="J57" s="11">
        <f>IFERROR(VLOOKUP($A57,'Raw - F'!$B:$N,8,FALSE),"")</f>
        <v>6</v>
      </c>
      <c r="K57" s="11" t="str">
        <f>IFERROR(VLOOKUP($A57,'Raw - F'!$B:$V,16,FALSE),"")</f>
        <v>36-55</v>
      </c>
      <c r="L57" s="11" t="str">
        <f>IFERROR(VLOOKUP($A57,'Raw - F'!$B:$O,14,FALSE),"")</f>
        <v>A</v>
      </c>
      <c r="M57" s="11" t="str">
        <f>IFERROR(VLOOKUP($A57,'Raw - F'!$B:$O,6,FALSE),"")</f>
        <v>7f</v>
      </c>
    </row>
    <row r="58" spans="1:13" x14ac:dyDescent="0.35">
      <c r="A58">
        <v>49</v>
      </c>
      <c r="B58" s="19">
        <f>IFERROR(VLOOKUP($A58,'Raw - F'!$B:$Q,2,FALSE),"")</f>
        <v>44045</v>
      </c>
      <c r="C58" s="11" t="str">
        <f>IFERROR(VLOOKUP($A58,'Raw - F'!$B:$Q,4,FALSE),"")</f>
        <v>South</v>
      </c>
      <c r="D58" s="11" t="str">
        <f>IFERROR(VLOOKUP($A58,'Raw - F'!$B:$Q,3,FALSE),"")</f>
        <v>SANDOWN PARK</v>
      </c>
      <c r="E58" s="11" t="str">
        <f>IFERROR(VLOOKUP($A58,'Raw - F'!$B:$Q,9,FALSE),"")</f>
        <v>Hcap</v>
      </c>
      <c r="F58" s="11" t="str">
        <f>SUBSTITUTE(IFERROR(VLOOKUP($A58,'Raw - F'!$B:$N,13,FALSE),""),"0","")</f>
        <v>3YO</v>
      </c>
      <c r="G58" s="11" t="str">
        <f>SUBSTITUTE(IFERROR(VLOOKUP($A58,'Raw - F'!$B:$N,10,FALSE),""),"0","")</f>
        <v/>
      </c>
      <c r="H58" s="11" t="str">
        <f>SUBSTITUTE(IFERROR(VLOOKUP($A58,'Raw - F'!$B:$N,11,FALSE),""),"0","")</f>
        <v/>
      </c>
      <c r="I58" s="40" t="str">
        <f>IF(IFERROR(VLOOKUP($A58,'Raw - F'!$B:$P,15,FALSE),"")=0,"",IFERROR(VLOOKUP($A58,'Raw - F'!$B:$P,15,FALSE),""))</f>
        <v/>
      </c>
      <c r="J58" s="11">
        <f>IFERROR(VLOOKUP($A58,'Raw - F'!$B:$N,8,FALSE),"")</f>
        <v>5</v>
      </c>
      <c r="K58" s="11" t="str">
        <f>IFERROR(VLOOKUP($A58,'Raw - F'!$B:$V,16,FALSE),"")</f>
        <v>56-75</v>
      </c>
      <c r="L58" s="11" t="str">
        <f>IFERROR(VLOOKUP($A58,'Raw - F'!$B:$O,14,FALSE),"")</f>
        <v>A</v>
      </c>
      <c r="M58" s="11" t="str">
        <f>IFERROR(VLOOKUP($A58,'Raw - F'!$B:$O,6,FALSE),"")</f>
        <v>1m 6f</v>
      </c>
    </row>
    <row r="59" spans="1:13" x14ac:dyDescent="0.35">
      <c r="A59">
        <v>50</v>
      </c>
      <c r="B59" s="19">
        <f>IFERROR(VLOOKUP($A59,'Raw - F'!$B:$Q,2,FALSE),"")</f>
        <v>44045</v>
      </c>
      <c r="C59" s="11" t="str">
        <f>IFERROR(VLOOKUP($A59,'Raw - F'!$B:$Q,4,FALSE),"")</f>
        <v>South</v>
      </c>
      <c r="D59" s="11" t="str">
        <f>IFERROR(VLOOKUP($A59,'Raw - F'!$B:$Q,3,FALSE),"")</f>
        <v>SANDOWN PARK</v>
      </c>
      <c r="E59" s="11" t="str">
        <f>IFERROR(VLOOKUP($A59,'Raw - F'!$B:$Q,9,FALSE),"")</f>
        <v>Hcap</v>
      </c>
      <c r="F59" s="11" t="str">
        <f>SUBSTITUTE(IFERROR(VLOOKUP($A59,'Raw - F'!$B:$N,13,FALSE),""),"0","")</f>
        <v>3YO+</v>
      </c>
      <c r="G59" s="11" t="str">
        <f>SUBSTITUTE(IFERROR(VLOOKUP($A59,'Raw - F'!$B:$N,10,FALSE),""),"0","")</f>
        <v/>
      </c>
      <c r="H59" s="11" t="str">
        <f>SUBSTITUTE(IFERROR(VLOOKUP($A59,'Raw - F'!$B:$N,11,FALSE),""),"0","")</f>
        <v/>
      </c>
      <c r="I59" s="40" t="str">
        <f>IF(IFERROR(VLOOKUP($A59,'Raw - F'!$B:$P,15,FALSE),"")=0,"",IFERROR(VLOOKUP($A59,'Raw - F'!$B:$P,15,FALSE),""))</f>
        <v/>
      </c>
      <c r="J59" s="11">
        <f>IFERROR(VLOOKUP($A59,'Raw - F'!$B:$N,8,FALSE),"")</f>
        <v>5</v>
      </c>
      <c r="K59" s="11" t="str">
        <f>IFERROR(VLOOKUP($A59,'Raw - F'!$B:$V,16,FALSE),"")</f>
        <v>56-75</v>
      </c>
      <c r="L59" s="11" t="str">
        <f>IFERROR(VLOOKUP($A59,'Raw - F'!$B:$O,14,FALSE),"")</f>
        <v>A</v>
      </c>
      <c r="M59" s="11" t="str">
        <f>IFERROR(VLOOKUP($A59,'Raw - F'!$B:$O,6,FALSE),"")</f>
        <v>7f</v>
      </c>
    </row>
    <row r="60" spans="1:13" x14ac:dyDescent="0.35">
      <c r="A60">
        <v>51</v>
      </c>
      <c r="B60" s="19">
        <f>IFERROR(VLOOKUP($A60,'Raw - F'!$B:$Q,2,FALSE),"")</f>
        <v>44045</v>
      </c>
      <c r="C60" s="11" t="str">
        <f>IFERROR(VLOOKUP($A60,'Raw - F'!$B:$Q,4,FALSE),"")</f>
        <v>South</v>
      </c>
      <c r="D60" s="11" t="str">
        <f>IFERROR(VLOOKUP($A60,'Raw - F'!$B:$Q,3,FALSE),"")</f>
        <v>SANDOWN PARK</v>
      </c>
      <c r="E60" s="11" t="str">
        <f>IFERROR(VLOOKUP($A60,'Raw - F'!$B:$Q,9,FALSE),"")</f>
        <v>Hcap</v>
      </c>
      <c r="F60" s="11" t="str">
        <f>SUBSTITUTE(IFERROR(VLOOKUP($A60,'Raw - F'!$B:$N,13,FALSE),""),"0","")</f>
        <v>3YO+</v>
      </c>
      <c r="G60" s="11" t="str">
        <f>SUBSTITUTE(IFERROR(VLOOKUP($A60,'Raw - F'!$B:$N,10,FALSE),""),"0","")</f>
        <v/>
      </c>
      <c r="H60" s="11" t="str">
        <f>SUBSTITUTE(IFERROR(VLOOKUP($A60,'Raw - F'!$B:$N,11,FALSE),""),"0","")</f>
        <v/>
      </c>
      <c r="I60" s="40" t="str">
        <f>IF(IFERROR(VLOOKUP($A60,'Raw - F'!$B:$P,15,FALSE),"")=0,"",IFERROR(VLOOKUP($A60,'Raw - F'!$B:$P,15,FALSE),""))</f>
        <v/>
      </c>
      <c r="J60" s="11">
        <f>IFERROR(VLOOKUP($A60,'Raw - F'!$B:$N,8,FALSE),"")</f>
        <v>5</v>
      </c>
      <c r="K60" s="11" t="str">
        <f>IFERROR(VLOOKUP($A60,'Raw - F'!$B:$V,16,FALSE),"")</f>
        <v>51-70</v>
      </c>
      <c r="L60" s="11" t="str">
        <f>IFERROR(VLOOKUP($A60,'Raw - F'!$B:$O,14,FALSE),"")</f>
        <v>A</v>
      </c>
      <c r="M60" s="11" t="str">
        <f>IFERROR(VLOOKUP($A60,'Raw - F'!$B:$O,6,FALSE),"")</f>
        <v>1m 2f</v>
      </c>
    </row>
    <row r="61" spans="1:13" x14ac:dyDescent="0.35">
      <c r="A61">
        <v>52</v>
      </c>
      <c r="B61" s="19">
        <f>IFERROR(VLOOKUP($A61,'Raw - F'!$B:$Q,2,FALSE),"")</f>
        <v>44045</v>
      </c>
      <c r="C61" s="11" t="str">
        <f>IFERROR(VLOOKUP($A61,'Raw - F'!$B:$Q,4,FALSE),"")</f>
        <v>South</v>
      </c>
      <c r="D61" s="11" t="str">
        <f>IFERROR(VLOOKUP($A61,'Raw - F'!$B:$Q,3,FALSE),"")</f>
        <v>SANDOWN PARK</v>
      </c>
      <c r="E61" s="11" t="str">
        <f>IFERROR(VLOOKUP($A61,'Raw - F'!$B:$Q,9,FALSE),"")</f>
        <v>WFA</v>
      </c>
      <c r="F61" s="11" t="str">
        <f>SUBSTITUTE(IFERROR(VLOOKUP($A61,'Raw - F'!$B:$N,13,FALSE),""),"0","")</f>
        <v>3YO+</v>
      </c>
      <c r="G61" s="11" t="str">
        <f>SUBSTITUTE(IFERROR(VLOOKUP($A61,'Raw - F'!$B:$N,10,FALSE),""),"0","")</f>
        <v>Mdn</v>
      </c>
      <c r="H61" s="11" t="str">
        <f>SUBSTITUTE(IFERROR(VLOOKUP($A61,'Raw - F'!$B:$N,11,FALSE),""),"0","")</f>
        <v/>
      </c>
      <c r="I61" s="40" t="str">
        <f>IF(IFERROR(VLOOKUP($A61,'Raw - F'!$B:$P,15,FALSE),"")=0,"",IFERROR(VLOOKUP($A61,'Raw - F'!$B:$P,15,FALSE),""))</f>
        <v/>
      </c>
      <c r="J61" s="11">
        <f>IFERROR(VLOOKUP($A61,'Raw - F'!$B:$N,8,FALSE),"")</f>
        <v>5</v>
      </c>
      <c r="K61" s="11">
        <f>IFERROR(VLOOKUP($A61,'Raw - F'!$B:$V,16,FALSE),"")</f>
        <v>0</v>
      </c>
      <c r="L61" s="11" t="str">
        <f>IFERROR(VLOOKUP($A61,'Raw - F'!$B:$O,14,FALSE),"")</f>
        <v>F</v>
      </c>
      <c r="M61" s="11" t="str">
        <f>IFERROR(VLOOKUP($A61,'Raw - F'!$B:$O,6,FALSE),"")</f>
        <v>7f</v>
      </c>
    </row>
    <row r="62" spans="1:13" x14ac:dyDescent="0.35">
      <c r="A62">
        <v>53</v>
      </c>
      <c r="B62" s="19">
        <f>IFERROR(VLOOKUP($A62,'Raw - F'!$B:$Q,2,FALSE),"")</f>
        <v>44045</v>
      </c>
      <c r="C62" s="11" t="str">
        <f>IFERROR(VLOOKUP($A62,'Raw - F'!$B:$Q,4,FALSE),"")</f>
        <v>South</v>
      </c>
      <c r="D62" s="11" t="str">
        <f>IFERROR(VLOOKUP($A62,'Raw - F'!$B:$Q,3,FALSE),"")</f>
        <v>SANDOWN PARK</v>
      </c>
      <c r="E62" s="11" t="str">
        <f>IFERROR(VLOOKUP($A62,'Raw - F'!$B:$Q,9,FALSE),"")</f>
        <v>Hcap</v>
      </c>
      <c r="F62" s="11" t="str">
        <f>SUBSTITUTE(IFERROR(VLOOKUP($A62,'Raw - F'!$B:$N,13,FALSE),""),"0","")</f>
        <v>3YO</v>
      </c>
      <c r="G62" s="11" t="str">
        <f>SUBSTITUTE(IFERROR(VLOOKUP($A62,'Raw - F'!$B:$N,10,FALSE),""),"0","")</f>
        <v/>
      </c>
      <c r="H62" s="11" t="str">
        <f>SUBSTITUTE(IFERROR(VLOOKUP($A62,'Raw - F'!$B:$N,11,FALSE),""),"0","")</f>
        <v/>
      </c>
      <c r="I62" s="40" t="str">
        <f>IF(IFERROR(VLOOKUP($A62,'Raw - F'!$B:$P,15,FALSE),"")=0,"",IFERROR(VLOOKUP($A62,'Raw - F'!$B:$P,15,FALSE),""))</f>
        <v/>
      </c>
      <c r="J62" s="11">
        <f>IFERROR(VLOOKUP($A62,'Raw - F'!$B:$N,8,FALSE),"")</f>
        <v>5</v>
      </c>
      <c r="K62" s="11" t="str">
        <f>IFERROR(VLOOKUP($A62,'Raw - F'!$B:$V,16,FALSE),"")</f>
        <v>56-75</v>
      </c>
      <c r="L62" s="11" t="str">
        <f>IFERROR(VLOOKUP($A62,'Raw - F'!$B:$O,14,FALSE),"")</f>
        <v>A</v>
      </c>
      <c r="M62" s="11" t="str">
        <f>IFERROR(VLOOKUP($A62,'Raw - F'!$B:$O,6,FALSE),"")</f>
        <v>1m</v>
      </c>
    </row>
    <row r="63" spans="1:13" x14ac:dyDescent="0.35">
      <c r="A63">
        <v>54</v>
      </c>
      <c r="B63" s="19">
        <f>IFERROR(VLOOKUP($A63,'Raw - F'!$B:$Q,2,FALSE),"")</f>
        <v>44045</v>
      </c>
      <c r="C63" s="11" t="str">
        <f>IFERROR(VLOOKUP($A63,'Raw - F'!$B:$Q,4,FALSE),"")</f>
        <v>South</v>
      </c>
      <c r="D63" s="11" t="str">
        <f>IFERROR(VLOOKUP($A63,'Raw - F'!$B:$Q,3,FALSE),"")</f>
        <v>SANDOWN PARK</v>
      </c>
      <c r="E63" s="11" t="str">
        <f>IFERROR(VLOOKUP($A63,'Raw - F'!$B:$Q,9,FALSE),"")</f>
        <v>WFA</v>
      </c>
      <c r="F63" s="11" t="str">
        <f>SUBSTITUTE(IFERROR(VLOOKUP($A63,'Raw - F'!$B:$N,13,FALSE),""),"0","")</f>
        <v>2YO</v>
      </c>
      <c r="G63" s="11" t="str">
        <f>SUBSTITUTE(IFERROR(VLOOKUP($A63,'Raw - F'!$B:$N,10,FALSE),""),"0","")</f>
        <v>Mdn</v>
      </c>
      <c r="H63" s="11" t="str">
        <f>SUBSTITUTE(IFERROR(VLOOKUP($A63,'Raw - F'!$B:$N,11,FALSE),""),"0","")</f>
        <v/>
      </c>
      <c r="I63" s="40" t="str">
        <f>IF(IFERROR(VLOOKUP($A63,'Raw - F'!$B:$P,15,FALSE),"")=0,"",IFERROR(VLOOKUP($A63,'Raw - F'!$B:$P,15,FALSE),""))</f>
        <v/>
      </c>
      <c r="J63" s="11">
        <f>IFERROR(VLOOKUP($A63,'Raw - F'!$B:$N,8,FALSE),"")</f>
        <v>5</v>
      </c>
      <c r="K63" s="11">
        <f>IFERROR(VLOOKUP($A63,'Raw - F'!$B:$V,16,FALSE),"")</f>
        <v>0</v>
      </c>
      <c r="L63" s="11" t="str">
        <f>IFERROR(VLOOKUP($A63,'Raw - F'!$B:$O,14,FALSE),"")</f>
        <v>A</v>
      </c>
      <c r="M63" s="11" t="str">
        <f>IFERROR(VLOOKUP($A63,'Raw - F'!$B:$O,6,FALSE),"")</f>
        <v>7f</v>
      </c>
    </row>
    <row r="64" spans="1:13" x14ac:dyDescent="0.35">
      <c r="A64">
        <v>55</v>
      </c>
      <c r="B64" s="19">
        <f>IFERROR(VLOOKUP($A64,'Raw - F'!$B:$Q,2,FALSE),"")</f>
        <v>44045</v>
      </c>
      <c r="C64" s="11" t="str">
        <f>IFERROR(VLOOKUP($A64,'Raw - F'!$B:$Q,4,FALSE),"")</f>
        <v>South</v>
      </c>
      <c r="D64" s="11" t="str">
        <f>IFERROR(VLOOKUP($A64,'Raw - F'!$B:$Q,3,FALSE),"")</f>
        <v>SANDOWN PARK</v>
      </c>
      <c r="E64" s="11" t="str">
        <f>IFERROR(VLOOKUP($A64,'Raw - F'!$B:$Q,9,FALSE),"")</f>
        <v>Hcap</v>
      </c>
      <c r="F64" s="11" t="str">
        <f>SUBSTITUTE(IFERROR(VLOOKUP($A64,'Raw - F'!$B:$N,13,FALSE),""),"0","")</f>
        <v>3YO</v>
      </c>
      <c r="G64" s="11" t="str">
        <f>SUBSTITUTE(IFERROR(VLOOKUP($A64,'Raw - F'!$B:$N,10,FALSE),""),"0","")</f>
        <v/>
      </c>
      <c r="H64" s="11" t="str">
        <f>SUBSTITUTE(IFERROR(VLOOKUP($A64,'Raw - F'!$B:$N,11,FALSE),""),"0","")</f>
        <v/>
      </c>
      <c r="I64" s="40" t="str">
        <f>IF(IFERROR(VLOOKUP($A64,'Raw - F'!$B:$P,15,FALSE),"")=0,"",IFERROR(VLOOKUP($A64,'Raw - F'!$B:$P,15,FALSE),""))</f>
        <v/>
      </c>
      <c r="J64" s="11">
        <f>IFERROR(VLOOKUP($A64,'Raw - F'!$B:$N,8,FALSE),"")</f>
        <v>5</v>
      </c>
      <c r="K64" s="11" t="str">
        <f>IFERROR(VLOOKUP($A64,'Raw - F'!$B:$V,16,FALSE),"")</f>
        <v>56-75</v>
      </c>
      <c r="L64" s="11" t="str">
        <f>IFERROR(VLOOKUP($A64,'Raw - F'!$B:$O,14,FALSE),"")</f>
        <v>F</v>
      </c>
      <c r="M64" s="11" t="str">
        <f>IFERROR(VLOOKUP($A64,'Raw - F'!$B:$O,6,FALSE),"")</f>
        <v>1m 2f</v>
      </c>
    </row>
    <row r="65" spans="1:13" x14ac:dyDescent="0.35">
      <c r="A65">
        <v>56</v>
      </c>
      <c r="B65" s="19">
        <f>IFERROR(VLOOKUP($A65,'Raw - F'!$B:$Q,2,FALSE),"")</f>
        <v>44045</v>
      </c>
      <c r="C65" s="11" t="str">
        <f>IFERROR(VLOOKUP($A65,'Raw - F'!$B:$Q,4,FALSE),"")</f>
        <v>South</v>
      </c>
      <c r="D65" s="11" t="str">
        <f>IFERROR(VLOOKUP($A65,'Raw - F'!$B:$Q,3,FALSE),"")</f>
        <v>SANDOWN PARK</v>
      </c>
      <c r="E65" s="11" t="str">
        <f>IFERROR(VLOOKUP($A65,'Raw - F'!$B:$Q,9,FALSE),"")</f>
        <v>Hcap</v>
      </c>
      <c r="F65" s="11" t="str">
        <f>SUBSTITUTE(IFERROR(VLOOKUP($A65,'Raw - F'!$B:$N,13,FALSE),""),"0","")</f>
        <v>3YO+</v>
      </c>
      <c r="G65" s="11" t="str">
        <f>SUBSTITUTE(IFERROR(VLOOKUP($A65,'Raw - F'!$B:$N,10,FALSE),""),"0","")</f>
        <v/>
      </c>
      <c r="H65" s="11" t="str">
        <f>SUBSTITUTE(IFERROR(VLOOKUP($A65,'Raw - F'!$B:$N,11,FALSE),""),"0","")</f>
        <v/>
      </c>
      <c r="I65" s="40" t="str">
        <f>IF(IFERROR(VLOOKUP($A65,'Raw - F'!$B:$P,15,FALSE),"")=0,"",IFERROR(VLOOKUP($A65,'Raw - F'!$B:$P,15,FALSE),""))</f>
        <v/>
      </c>
      <c r="J65" s="11">
        <f>IFERROR(VLOOKUP($A65,'Raw - F'!$B:$N,8,FALSE),"")</f>
        <v>5</v>
      </c>
      <c r="K65" s="11" t="str">
        <f>IFERROR(VLOOKUP($A65,'Raw - F'!$B:$V,16,FALSE),"")</f>
        <v>51-70</v>
      </c>
      <c r="L65" s="11" t="str">
        <f>IFERROR(VLOOKUP($A65,'Raw - F'!$B:$O,14,FALSE),"")</f>
        <v>A</v>
      </c>
      <c r="M65" s="11" t="str">
        <f>IFERROR(VLOOKUP($A65,'Raw - F'!$B:$O,6,FALSE),"")</f>
        <v>5f</v>
      </c>
    </row>
    <row r="66" spans="1:13" x14ac:dyDescent="0.35">
      <c r="A66">
        <v>57</v>
      </c>
      <c r="B66" s="19">
        <f>IFERROR(VLOOKUP($A66,'Raw - F'!$B:$Q,2,FALSE),"")</f>
        <v>44046</v>
      </c>
      <c r="C66" s="11" t="str">
        <f>IFERROR(VLOOKUP($A66,'Raw - F'!$B:$Q,4,FALSE),"")</f>
        <v>North</v>
      </c>
      <c r="D66" s="11" t="str">
        <f>IFERROR(VLOOKUP($A66,'Raw - F'!$B:$Q,3,FALSE),"")</f>
        <v>HAYDOCK PARK</v>
      </c>
      <c r="E66" s="11" t="str">
        <f>IFERROR(VLOOKUP($A66,'Raw - F'!$B:$Q,9,FALSE),"")</f>
        <v>Hcap</v>
      </c>
      <c r="F66" s="11" t="str">
        <f>SUBSTITUTE(IFERROR(VLOOKUP($A66,'Raw - F'!$B:$N,13,FALSE),""),"0","")</f>
        <v>4YO+</v>
      </c>
      <c r="G66" s="11" t="str">
        <f>SUBSTITUTE(IFERROR(VLOOKUP($A66,'Raw - F'!$B:$N,10,FALSE),""),"0","")</f>
        <v/>
      </c>
      <c r="H66" s="11" t="str">
        <f>SUBSTITUTE(IFERROR(VLOOKUP($A66,'Raw - F'!$B:$N,11,FALSE),""),"0","")</f>
        <v/>
      </c>
      <c r="I66" s="40" t="str">
        <f>IF(IFERROR(VLOOKUP($A66,'Raw - F'!$B:$P,15,FALSE),"")=0,"",IFERROR(VLOOKUP($A66,'Raw - F'!$B:$P,15,FALSE),""))</f>
        <v/>
      </c>
      <c r="J66" s="11">
        <f>IFERROR(VLOOKUP($A66,'Raw - F'!$B:$N,8,FALSE),"")</f>
        <v>5</v>
      </c>
      <c r="K66" s="11" t="str">
        <f>IFERROR(VLOOKUP($A66,'Raw - F'!$B:$V,16,FALSE),"")</f>
        <v>51-70</v>
      </c>
      <c r="L66" s="11" t="str">
        <f>IFERROR(VLOOKUP($A66,'Raw - F'!$B:$O,14,FALSE),"")</f>
        <v>A</v>
      </c>
      <c r="M66" s="11" t="str">
        <f>IFERROR(VLOOKUP($A66,'Raw - F'!$B:$O,6,FALSE),"")</f>
        <v>1m 2f</v>
      </c>
    </row>
    <row r="67" spans="1:13" x14ac:dyDescent="0.35">
      <c r="A67">
        <v>58</v>
      </c>
      <c r="B67" s="19">
        <f>IFERROR(VLOOKUP($A67,'Raw - F'!$B:$Q,2,FALSE),"")</f>
        <v>44046</v>
      </c>
      <c r="C67" s="11" t="str">
        <f>IFERROR(VLOOKUP($A67,'Raw - F'!$B:$Q,4,FALSE),"")</f>
        <v>North</v>
      </c>
      <c r="D67" s="11" t="str">
        <f>IFERROR(VLOOKUP($A67,'Raw - F'!$B:$Q,3,FALSE),"")</f>
        <v>HAYDOCK PARK</v>
      </c>
      <c r="E67" s="11" t="str">
        <f>IFERROR(VLOOKUP($A67,'Raw - F'!$B:$Q,9,FALSE),"")</f>
        <v>Hcap</v>
      </c>
      <c r="F67" s="11" t="str">
        <f>SUBSTITUTE(IFERROR(VLOOKUP($A67,'Raw - F'!$B:$N,13,FALSE),""),"0","")</f>
        <v>3YO+</v>
      </c>
      <c r="G67" s="11" t="str">
        <f>SUBSTITUTE(IFERROR(VLOOKUP($A67,'Raw - F'!$B:$N,10,FALSE),""),"0","")</f>
        <v/>
      </c>
      <c r="H67" s="11" t="str">
        <f>SUBSTITUTE(IFERROR(VLOOKUP($A67,'Raw - F'!$B:$N,11,FALSE),""),"0","")</f>
        <v/>
      </c>
      <c r="I67" s="40" t="str">
        <f>IF(IFERROR(VLOOKUP($A67,'Raw - F'!$B:$P,15,FALSE),"")=0,"",IFERROR(VLOOKUP($A67,'Raw - F'!$B:$P,15,FALSE),""))</f>
        <v/>
      </c>
      <c r="J67" s="11">
        <f>IFERROR(VLOOKUP($A67,'Raw - F'!$B:$N,8,FALSE),"")</f>
        <v>2</v>
      </c>
      <c r="K67" s="11" t="str">
        <f>IFERROR(VLOOKUP($A67,'Raw - F'!$B:$V,16,FALSE),"")</f>
        <v>86-105</v>
      </c>
      <c r="L67" s="11" t="str">
        <f>IFERROR(VLOOKUP($A67,'Raw - F'!$B:$O,14,FALSE),"")</f>
        <v>A</v>
      </c>
      <c r="M67" s="11" t="str">
        <f>IFERROR(VLOOKUP($A67,'Raw - F'!$B:$O,6,FALSE),"")</f>
        <v>5f</v>
      </c>
    </row>
    <row r="68" spans="1:13" x14ac:dyDescent="0.35">
      <c r="A68">
        <v>59</v>
      </c>
      <c r="B68" s="19">
        <f>IFERROR(VLOOKUP($A68,'Raw - F'!$B:$Q,2,FALSE),"")</f>
        <v>44046</v>
      </c>
      <c r="C68" s="11" t="str">
        <f>IFERROR(VLOOKUP($A68,'Raw - F'!$B:$Q,4,FALSE),"")</f>
        <v>North</v>
      </c>
      <c r="D68" s="11" t="str">
        <f>IFERROR(VLOOKUP($A68,'Raw - F'!$B:$Q,3,FALSE),"")</f>
        <v>HAYDOCK PARK</v>
      </c>
      <c r="E68" s="11" t="str">
        <f>IFERROR(VLOOKUP($A68,'Raw - F'!$B:$Q,9,FALSE),"")</f>
        <v>WFA</v>
      </c>
      <c r="F68" s="11" t="str">
        <f>SUBSTITUTE(IFERROR(VLOOKUP($A68,'Raw - F'!$B:$N,13,FALSE),""),"0","")</f>
        <v>2YO</v>
      </c>
      <c r="G68" s="11" t="str">
        <f>SUBSTITUTE(IFERROR(VLOOKUP($A68,'Raw - F'!$B:$N,10,FALSE),""),"0","")</f>
        <v>Nov</v>
      </c>
      <c r="H68" s="11" t="str">
        <f>SUBSTITUTE(IFERROR(VLOOKUP($A68,'Raw - F'!$B:$N,11,FALSE),""),"0","")</f>
        <v/>
      </c>
      <c r="I68" s="40" t="str">
        <f>IF(IFERROR(VLOOKUP($A68,'Raw - F'!$B:$P,15,FALSE),"")=0,"",IFERROR(VLOOKUP($A68,'Raw - F'!$B:$P,15,FALSE),""))</f>
        <v/>
      </c>
      <c r="J68" s="11">
        <f>IFERROR(VLOOKUP($A68,'Raw - F'!$B:$N,8,FALSE),"")</f>
        <v>5</v>
      </c>
      <c r="K68" s="11">
        <f>IFERROR(VLOOKUP($A68,'Raw - F'!$B:$V,16,FALSE),"")</f>
        <v>0</v>
      </c>
      <c r="L68" s="11" t="str">
        <f>IFERROR(VLOOKUP($A68,'Raw - F'!$B:$O,14,FALSE),"")</f>
        <v>A</v>
      </c>
      <c r="M68" s="11" t="str">
        <f>IFERROR(VLOOKUP($A68,'Raw - F'!$B:$O,6,FALSE),"")</f>
        <v>7f</v>
      </c>
    </row>
    <row r="69" spans="1:13" x14ac:dyDescent="0.35">
      <c r="A69">
        <v>60</v>
      </c>
      <c r="B69" s="19">
        <f>IFERROR(VLOOKUP($A69,'Raw - F'!$B:$Q,2,FALSE),"")</f>
        <v>44046</v>
      </c>
      <c r="C69" s="11" t="str">
        <f>IFERROR(VLOOKUP($A69,'Raw - F'!$B:$Q,4,FALSE),"")</f>
        <v>North</v>
      </c>
      <c r="D69" s="11" t="str">
        <f>IFERROR(VLOOKUP($A69,'Raw - F'!$B:$Q,3,FALSE),"")</f>
        <v>HAYDOCK PARK</v>
      </c>
      <c r="E69" s="11" t="str">
        <f>IFERROR(VLOOKUP($A69,'Raw - F'!$B:$Q,9,FALSE),"")</f>
        <v>Hcap</v>
      </c>
      <c r="F69" s="11" t="str">
        <f>SUBSTITUTE(IFERROR(VLOOKUP($A69,'Raw - F'!$B:$N,13,FALSE),""),"0","")</f>
        <v>4YO+</v>
      </c>
      <c r="G69" s="11" t="str">
        <f>SUBSTITUTE(IFERROR(VLOOKUP($A69,'Raw - F'!$B:$N,10,FALSE),""),"0","")</f>
        <v/>
      </c>
      <c r="H69" s="11" t="str">
        <f>SUBSTITUTE(IFERROR(VLOOKUP($A69,'Raw - F'!$B:$N,11,FALSE),""),"0","")</f>
        <v/>
      </c>
      <c r="I69" s="40" t="str">
        <f>IF(IFERROR(VLOOKUP($A69,'Raw - F'!$B:$P,15,FALSE),"")=0,"",IFERROR(VLOOKUP($A69,'Raw - F'!$B:$P,15,FALSE),""))</f>
        <v/>
      </c>
      <c r="J69" s="11">
        <f>IFERROR(VLOOKUP($A69,'Raw - F'!$B:$N,8,FALSE),"")</f>
        <v>4</v>
      </c>
      <c r="K69" s="11" t="str">
        <f>IFERROR(VLOOKUP($A69,'Raw - F'!$B:$V,16,FALSE),"")</f>
        <v>66-85</v>
      </c>
      <c r="L69" s="11" t="str">
        <f>IFERROR(VLOOKUP($A69,'Raw - F'!$B:$O,14,FALSE),"")</f>
        <v>A</v>
      </c>
      <c r="M69" s="11" t="str">
        <f>IFERROR(VLOOKUP($A69,'Raw - F'!$B:$O,6,FALSE),"")</f>
        <v>1m 4f</v>
      </c>
    </row>
    <row r="70" spans="1:13" x14ac:dyDescent="0.35">
      <c r="A70">
        <v>61</v>
      </c>
      <c r="B70" s="19">
        <f>IFERROR(VLOOKUP($A70,'Raw - F'!$B:$Q,2,FALSE),"")</f>
        <v>44046</v>
      </c>
      <c r="C70" s="11" t="str">
        <f>IFERROR(VLOOKUP($A70,'Raw - F'!$B:$Q,4,FALSE),"")</f>
        <v>North</v>
      </c>
      <c r="D70" s="11" t="str">
        <f>IFERROR(VLOOKUP($A70,'Raw - F'!$B:$Q,3,FALSE),"")</f>
        <v>HAYDOCK PARK</v>
      </c>
      <c r="E70" s="11" t="str">
        <f>IFERROR(VLOOKUP($A70,'Raw - F'!$B:$Q,9,FALSE),"")</f>
        <v>WFA</v>
      </c>
      <c r="F70" s="11" t="str">
        <f>SUBSTITUTE(IFERROR(VLOOKUP($A70,'Raw - F'!$B:$N,13,FALSE),""),"0","")</f>
        <v>2YO</v>
      </c>
      <c r="G70" s="11" t="str">
        <f>SUBSTITUTE(IFERROR(VLOOKUP($A70,'Raw - F'!$B:$N,10,FALSE),""),"0","")</f>
        <v>Nov</v>
      </c>
      <c r="H70" s="11" t="str">
        <f>SUBSTITUTE(IFERROR(VLOOKUP($A70,'Raw - F'!$B:$N,11,FALSE),""),"0","")</f>
        <v/>
      </c>
      <c r="I70" s="40" t="str">
        <f>IF(IFERROR(VLOOKUP($A70,'Raw - F'!$B:$P,15,FALSE),"")=0,"",IFERROR(VLOOKUP($A70,'Raw - F'!$B:$P,15,FALSE),""))</f>
        <v/>
      </c>
      <c r="J70" s="11">
        <f>IFERROR(VLOOKUP($A70,'Raw - F'!$B:$N,8,FALSE),"")</f>
        <v>5</v>
      </c>
      <c r="K70" s="11">
        <f>IFERROR(VLOOKUP($A70,'Raw - F'!$B:$V,16,FALSE),"")</f>
        <v>0</v>
      </c>
      <c r="L70" s="11" t="str">
        <f>IFERROR(VLOOKUP($A70,'Raw - F'!$B:$O,14,FALSE),"")</f>
        <v>A</v>
      </c>
      <c r="M70" s="11" t="str">
        <f>IFERROR(VLOOKUP($A70,'Raw - F'!$B:$O,6,FALSE),"")</f>
        <v>6f</v>
      </c>
    </row>
    <row r="71" spans="1:13" x14ac:dyDescent="0.35">
      <c r="A71">
        <v>62</v>
      </c>
      <c r="B71" s="19">
        <f>IFERROR(VLOOKUP($A71,'Raw - F'!$B:$Q,2,FALSE),"")</f>
        <v>44046</v>
      </c>
      <c r="C71" s="11" t="str">
        <f>IFERROR(VLOOKUP($A71,'Raw - F'!$B:$Q,4,FALSE),"")</f>
        <v>North</v>
      </c>
      <c r="D71" s="11" t="str">
        <f>IFERROR(VLOOKUP($A71,'Raw - F'!$B:$Q,3,FALSE),"")</f>
        <v>HAYDOCK PARK</v>
      </c>
      <c r="E71" s="11" t="str">
        <f>IFERROR(VLOOKUP($A71,'Raw - F'!$B:$Q,9,FALSE),"")</f>
        <v>Hcap</v>
      </c>
      <c r="F71" s="11" t="str">
        <f>SUBSTITUTE(IFERROR(VLOOKUP($A71,'Raw - F'!$B:$N,13,FALSE),""),"0","")</f>
        <v>3YO+</v>
      </c>
      <c r="G71" s="11" t="str">
        <f>SUBSTITUTE(IFERROR(VLOOKUP($A71,'Raw - F'!$B:$N,10,FALSE),""),"0","")</f>
        <v/>
      </c>
      <c r="H71" s="11" t="str">
        <f>SUBSTITUTE(IFERROR(VLOOKUP($A71,'Raw - F'!$B:$N,11,FALSE),""),"0","")</f>
        <v/>
      </c>
      <c r="I71" s="40" t="str">
        <f>IF(IFERROR(VLOOKUP($A71,'Raw - F'!$B:$P,15,FALSE),"")=0,"",IFERROR(VLOOKUP($A71,'Raw - F'!$B:$P,15,FALSE),""))</f>
        <v/>
      </c>
      <c r="J71" s="11">
        <f>IFERROR(VLOOKUP($A71,'Raw - F'!$B:$N,8,FALSE),"")</f>
        <v>4</v>
      </c>
      <c r="K71" s="11" t="str">
        <f>IFERROR(VLOOKUP($A71,'Raw - F'!$B:$V,16,FALSE),"")</f>
        <v>61-80</v>
      </c>
      <c r="L71" s="11" t="str">
        <f>IFERROR(VLOOKUP($A71,'Raw - F'!$B:$O,14,FALSE),"")</f>
        <v>F</v>
      </c>
      <c r="M71" s="11" t="str">
        <f>IFERROR(VLOOKUP($A71,'Raw - F'!$B:$O,6,FALSE),"")</f>
        <v>1m</v>
      </c>
    </row>
    <row r="72" spans="1:13" x14ac:dyDescent="0.35">
      <c r="A72">
        <v>63</v>
      </c>
      <c r="B72" s="19">
        <f>IFERROR(VLOOKUP($A72,'Raw - F'!$B:$Q,2,FALSE),"")</f>
        <v>44046</v>
      </c>
      <c r="C72" s="11" t="str">
        <f>IFERROR(VLOOKUP($A72,'Raw - F'!$B:$Q,4,FALSE),"")</f>
        <v>North</v>
      </c>
      <c r="D72" s="11" t="str">
        <f>IFERROR(VLOOKUP($A72,'Raw - F'!$B:$Q,3,FALSE),"")</f>
        <v>HAYDOCK PARK</v>
      </c>
      <c r="E72" s="11" t="str">
        <f>IFERROR(VLOOKUP($A72,'Raw - F'!$B:$Q,9,FALSE),"")</f>
        <v>Hcap</v>
      </c>
      <c r="F72" s="11" t="str">
        <f>SUBSTITUTE(IFERROR(VLOOKUP($A72,'Raw - F'!$B:$N,13,FALSE),""),"0","")</f>
        <v>3YO</v>
      </c>
      <c r="G72" s="11" t="str">
        <f>SUBSTITUTE(IFERROR(VLOOKUP($A72,'Raw - F'!$B:$N,10,FALSE),""),"0","")</f>
        <v/>
      </c>
      <c r="H72" s="11" t="str">
        <f>SUBSTITUTE(IFERROR(VLOOKUP($A72,'Raw - F'!$B:$N,11,FALSE),""),"0","")</f>
        <v/>
      </c>
      <c r="I72" s="40" t="str">
        <f>IF(IFERROR(VLOOKUP($A72,'Raw - F'!$B:$P,15,FALSE),"")=0,"",IFERROR(VLOOKUP($A72,'Raw - F'!$B:$P,15,FALSE),""))</f>
        <v/>
      </c>
      <c r="J72" s="11">
        <f>IFERROR(VLOOKUP($A72,'Raw - F'!$B:$N,8,FALSE),"")</f>
        <v>5</v>
      </c>
      <c r="K72" s="11" t="str">
        <f>IFERROR(VLOOKUP($A72,'Raw - F'!$B:$V,16,FALSE),"")</f>
        <v>51-70</v>
      </c>
      <c r="L72" s="11" t="str">
        <f>IFERROR(VLOOKUP($A72,'Raw - F'!$B:$O,14,FALSE),"")</f>
        <v>A</v>
      </c>
      <c r="M72" s="11" t="str">
        <f>IFERROR(VLOOKUP($A72,'Raw - F'!$B:$O,6,FALSE),"")</f>
        <v>7f</v>
      </c>
    </row>
    <row r="73" spans="1:13" x14ac:dyDescent="0.35">
      <c r="A73">
        <v>64</v>
      </c>
      <c r="B73" s="19">
        <f>IFERROR(VLOOKUP($A73,'Raw - F'!$B:$Q,2,FALSE),"")</f>
        <v>44046</v>
      </c>
      <c r="C73" s="11" t="str">
        <f>IFERROR(VLOOKUP($A73,'Raw - F'!$B:$Q,4,FALSE),"")</f>
        <v>North</v>
      </c>
      <c r="D73" s="11" t="str">
        <f>IFERROR(VLOOKUP($A73,'Raw - F'!$B:$Q,3,FALSE),"")</f>
        <v>HAYDOCK PARK</v>
      </c>
      <c r="E73" s="11" t="str">
        <f>IFERROR(VLOOKUP($A73,'Raw - F'!$B:$Q,9,FALSE),"")</f>
        <v>WFA</v>
      </c>
      <c r="F73" s="11" t="str">
        <f>SUBSTITUTE(IFERROR(VLOOKUP($A73,'Raw - F'!$B:$N,13,FALSE),""),"0","")</f>
        <v>3YO+</v>
      </c>
      <c r="G73" s="11" t="str">
        <f>SUBSTITUTE(IFERROR(VLOOKUP($A73,'Raw - F'!$B:$N,10,FALSE),""),"0","")</f>
        <v>Mdn</v>
      </c>
      <c r="H73" s="11" t="str">
        <f>SUBSTITUTE(IFERROR(VLOOKUP($A73,'Raw - F'!$B:$N,11,FALSE),""),"0","")</f>
        <v/>
      </c>
      <c r="I73" s="40" t="str">
        <f>IF(IFERROR(VLOOKUP($A73,'Raw - F'!$B:$P,15,FALSE),"")=0,"",IFERROR(VLOOKUP($A73,'Raw - F'!$B:$P,15,FALSE),""))</f>
        <v/>
      </c>
      <c r="J73" s="11">
        <f>IFERROR(VLOOKUP($A73,'Raw - F'!$B:$N,8,FALSE),"")</f>
        <v>5</v>
      </c>
      <c r="K73" s="11">
        <f>IFERROR(VLOOKUP($A73,'Raw - F'!$B:$V,16,FALSE),"")</f>
        <v>0</v>
      </c>
      <c r="L73" s="11" t="str">
        <f>IFERROR(VLOOKUP($A73,'Raw - F'!$B:$O,14,FALSE),"")</f>
        <v>F</v>
      </c>
      <c r="M73" s="11" t="str">
        <f>IFERROR(VLOOKUP($A73,'Raw - F'!$B:$O,6,FALSE),"")</f>
        <v>1m 4f</v>
      </c>
    </row>
    <row r="74" spans="1:13" x14ac:dyDescent="0.35">
      <c r="A74">
        <v>65</v>
      </c>
      <c r="B74" s="19">
        <f>IFERROR(VLOOKUP($A74,'Raw - F'!$B:$Q,2,FALSE),"")</f>
        <v>44046</v>
      </c>
      <c r="C74" s="11" t="str">
        <f>IFERROR(VLOOKUP($A74,'Raw - F'!$B:$Q,4,FALSE),"")</f>
        <v>South</v>
      </c>
      <c r="D74" s="11" t="str">
        <f>IFERROR(VLOOKUP($A74,'Raw - F'!$B:$Q,3,FALSE),"")</f>
        <v>WINDSOR</v>
      </c>
      <c r="E74" s="11" t="str">
        <f>IFERROR(VLOOKUP($A74,'Raw - F'!$B:$Q,9,FALSE),"")</f>
        <v>Hcap</v>
      </c>
      <c r="F74" s="11" t="str">
        <f>SUBSTITUTE(IFERROR(VLOOKUP($A74,'Raw - F'!$B:$N,13,FALSE),""),"0","")</f>
        <v>3YO+</v>
      </c>
      <c r="G74" s="11" t="str">
        <f>SUBSTITUTE(IFERROR(VLOOKUP($A74,'Raw - F'!$B:$N,10,FALSE),""),"0","")</f>
        <v/>
      </c>
      <c r="H74" s="11" t="str">
        <f>SUBSTITUTE(IFERROR(VLOOKUP($A74,'Raw - F'!$B:$N,11,FALSE),""),"0","")</f>
        <v/>
      </c>
      <c r="I74" s="40" t="str">
        <f>IF(IFERROR(VLOOKUP($A74,'Raw - F'!$B:$P,15,FALSE),"")=0,"",IFERROR(VLOOKUP($A74,'Raw - F'!$B:$P,15,FALSE),""))</f>
        <v/>
      </c>
      <c r="J74" s="11">
        <f>IFERROR(VLOOKUP($A74,'Raw - F'!$B:$N,8,FALSE),"")</f>
        <v>3</v>
      </c>
      <c r="K74" s="11" t="str">
        <f>IFERROR(VLOOKUP($A74,'Raw - F'!$B:$V,16,FALSE),"")</f>
        <v>71-90</v>
      </c>
      <c r="L74" s="11" t="str">
        <f>IFERROR(VLOOKUP($A74,'Raw - F'!$B:$O,14,FALSE),"")</f>
        <v>A</v>
      </c>
      <c r="M74" s="11" t="str">
        <f>IFERROR(VLOOKUP($A74,'Raw - F'!$B:$O,6,FALSE),"")</f>
        <v>5f</v>
      </c>
    </row>
    <row r="75" spans="1:13" x14ac:dyDescent="0.35">
      <c r="A75">
        <v>66</v>
      </c>
      <c r="B75" s="19">
        <f>IFERROR(VLOOKUP($A75,'Raw - F'!$B:$Q,2,FALSE),"")</f>
        <v>44046</v>
      </c>
      <c r="C75" s="11" t="str">
        <f>IFERROR(VLOOKUP($A75,'Raw - F'!$B:$Q,4,FALSE),"")</f>
        <v>South</v>
      </c>
      <c r="D75" s="11" t="str">
        <f>IFERROR(VLOOKUP($A75,'Raw - F'!$B:$Q,3,FALSE),"")</f>
        <v>WINDSOR</v>
      </c>
      <c r="E75" s="11" t="str">
        <f>IFERROR(VLOOKUP($A75,'Raw - F'!$B:$Q,9,FALSE),"")</f>
        <v>Hcap</v>
      </c>
      <c r="F75" s="11" t="str">
        <f>SUBSTITUTE(IFERROR(VLOOKUP($A75,'Raw - F'!$B:$N,13,FALSE),""),"0","")</f>
        <v>3YO+</v>
      </c>
      <c r="G75" s="11" t="str">
        <f>SUBSTITUTE(IFERROR(VLOOKUP($A75,'Raw - F'!$B:$N,10,FALSE),""),"0","")</f>
        <v/>
      </c>
      <c r="H75" s="11" t="str">
        <f>SUBSTITUTE(IFERROR(VLOOKUP($A75,'Raw - F'!$B:$N,11,FALSE),""),"0","")</f>
        <v/>
      </c>
      <c r="I75" s="40" t="str">
        <f>IF(IFERROR(VLOOKUP($A75,'Raw - F'!$B:$P,15,FALSE),"")=0,"",IFERROR(VLOOKUP($A75,'Raw - F'!$B:$P,15,FALSE),""))</f>
        <v/>
      </c>
      <c r="J75" s="11">
        <f>IFERROR(VLOOKUP($A75,'Raw - F'!$B:$N,8,FALSE),"")</f>
        <v>6</v>
      </c>
      <c r="K75" s="11" t="str">
        <f>IFERROR(VLOOKUP($A75,'Raw - F'!$B:$V,16,FALSE),"")</f>
        <v>46-65</v>
      </c>
      <c r="L75" s="11" t="str">
        <f>IFERROR(VLOOKUP($A75,'Raw - F'!$B:$O,14,FALSE),"")</f>
        <v>A</v>
      </c>
      <c r="M75" s="11" t="str">
        <f>IFERROR(VLOOKUP($A75,'Raw - F'!$B:$O,6,FALSE),"")</f>
        <v>1m 3f</v>
      </c>
    </row>
    <row r="76" spans="1:13" x14ac:dyDescent="0.35">
      <c r="A76">
        <v>67</v>
      </c>
      <c r="B76" s="19">
        <f>IFERROR(VLOOKUP($A76,'Raw - F'!$B:$Q,2,FALSE),"")</f>
        <v>44046</v>
      </c>
      <c r="C76" s="11" t="str">
        <f>IFERROR(VLOOKUP($A76,'Raw - F'!$B:$Q,4,FALSE),"")</f>
        <v>South</v>
      </c>
      <c r="D76" s="11" t="str">
        <f>IFERROR(VLOOKUP($A76,'Raw - F'!$B:$Q,3,FALSE),"")</f>
        <v>WINDSOR</v>
      </c>
      <c r="E76" s="11" t="str">
        <f>IFERROR(VLOOKUP($A76,'Raw - F'!$B:$Q,9,FALSE),"")</f>
        <v>Hcap</v>
      </c>
      <c r="F76" s="11" t="str">
        <f>SUBSTITUTE(IFERROR(VLOOKUP($A76,'Raw - F'!$B:$N,13,FALSE),""),"0","")</f>
        <v>3YO</v>
      </c>
      <c r="G76" s="11" t="str">
        <f>SUBSTITUTE(IFERROR(VLOOKUP($A76,'Raw - F'!$B:$N,10,FALSE),""),"0","")</f>
        <v/>
      </c>
      <c r="H76" s="11" t="str">
        <f>SUBSTITUTE(IFERROR(VLOOKUP($A76,'Raw - F'!$B:$N,11,FALSE),""),"0","")</f>
        <v/>
      </c>
      <c r="I76" s="40" t="str">
        <f>IF(IFERROR(VLOOKUP($A76,'Raw - F'!$B:$P,15,FALSE),"")=0,"",IFERROR(VLOOKUP($A76,'Raw - F'!$B:$P,15,FALSE),""))</f>
        <v/>
      </c>
      <c r="J76" s="11">
        <f>IFERROR(VLOOKUP($A76,'Raw - F'!$B:$N,8,FALSE),"")</f>
        <v>4</v>
      </c>
      <c r="K76" s="11" t="str">
        <f>IFERROR(VLOOKUP($A76,'Raw - F'!$B:$V,16,FALSE),"")</f>
        <v>61-80</v>
      </c>
      <c r="L76" s="11" t="str">
        <f>IFERROR(VLOOKUP($A76,'Raw - F'!$B:$O,14,FALSE),"")</f>
        <v>A</v>
      </c>
      <c r="M76" s="11" t="str">
        <f>IFERROR(VLOOKUP($A76,'Raw - F'!$B:$O,6,FALSE),"")</f>
        <v>1m</v>
      </c>
    </row>
    <row r="77" spans="1:13" x14ac:dyDescent="0.35">
      <c r="A77">
        <v>68</v>
      </c>
      <c r="B77" s="19">
        <f>IFERROR(VLOOKUP($A77,'Raw - F'!$B:$Q,2,FALSE),"")</f>
        <v>44046</v>
      </c>
      <c r="C77" s="11" t="str">
        <f>IFERROR(VLOOKUP($A77,'Raw - F'!$B:$Q,4,FALSE),"")</f>
        <v>South</v>
      </c>
      <c r="D77" s="11" t="str">
        <f>IFERROR(VLOOKUP($A77,'Raw - F'!$B:$Q,3,FALSE),"")</f>
        <v>WINDSOR</v>
      </c>
      <c r="E77" s="11" t="str">
        <f>IFERROR(VLOOKUP($A77,'Raw - F'!$B:$Q,9,FALSE),"")</f>
        <v>Hcap</v>
      </c>
      <c r="F77" s="11" t="str">
        <f>SUBSTITUTE(IFERROR(VLOOKUP($A77,'Raw - F'!$B:$N,13,FALSE),""),"0","")</f>
        <v>4YO+</v>
      </c>
      <c r="G77" s="11" t="str">
        <f>SUBSTITUTE(IFERROR(VLOOKUP($A77,'Raw - F'!$B:$N,10,FALSE),""),"0","")</f>
        <v/>
      </c>
      <c r="H77" s="11" t="str">
        <f>SUBSTITUTE(IFERROR(VLOOKUP($A77,'Raw - F'!$B:$N,11,FALSE),""),"0","")</f>
        <v/>
      </c>
      <c r="I77" s="40" t="str">
        <f>IF(IFERROR(VLOOKUP($A77,'Raw - F'!$B:$P,15,FALSE),"")=0,"",IFERROR(VLOOKUP($A77,'Raw - F'!$B:$P,15,FALSE),""))</f>
        <v/>
      </c>
      <c r="J77" s="11">
        <f>IFERROR(VLOOKUP($A77,'Raw - F'!$B:$N,8,FALSE),"")</f>
        <v>3</v>
      </c>
      <c r="K77" s="11" t="str">
        <f>IFERROR(VLOOKUP($A77,'Raw - F'!$B:$V,16,FALSE),"")</f>
        <v>76-95</v>
      </c>
      <c r="L77" s="11" t="str">
        <f>IFERROR(VLOOKUP($A77,'Raw - F'!$B:$O,14,FALSE),"")</f>
        <v>A</v>
      </c>
      <c r="M77" s="11" t="str">
        <f>IFERROR(VLOOKUP($A77,'Raw - F'!$B:$O,6,FALSE),"")</f>
        <v>6f</v>
      </c>
    </row>
    <row r="78" spans="1:13" x14ac:dyDescent="0.35">
      <c r="A78">
        <v>69</v>
      </c>
      <c r="B78" s="19">
        <f>IFERROR(VLOOKUP($A78,'Raw - F'!$B:$Q,2,FALSE),"")</f>
        <v>44046</v>
      </c>
      <c r="C78" s="11" t="str">
        <f>IFERROR(VLOOKUP($A78,'Raw - F'!$B:$Q,4,FALSE),"")</f>
        <v>South</v>
      </c>
      <c r="D78" s="11" t="str">
        <f>IFERROR(VLOOKUP($A78,'Raw - F'!$B:$Q,3,FALSE),"")</f>
        <v>WINDSOR</v>
      </c>
      <c r="E78" s="11" t="str">
        <f>IFERROR(VLOOKUP($A78,'Raw - F'!$B:$Q,9,FALSE),"")</f>
        <v>WFA</v>
      </c>
      <c r="F78" s="11" t="str">
        <f>SUBSTITUTE(IFERROR(VLOOKUP($A78,'Raw - F'!$B:$N,13,FALSE),""),"0","")</f>
        <v>3YO+</v>
      </c>
      <c r="G78" s="11" t="str">
        <f>SUBSTITUTE(IFERROR(VLOOKUP($A78,'Raw - F'!$B:$N,10,FALSE),""),"0","")</f>
        <v>Nov</v>
      </c>
      <c r="H78" s="11" t="str">
        <f>SUBSTITUTE(IFERROR(VLOOKUP($A78,'Raw - F'!$B:$N,11,FALSE),""),"0","")</f>
        <v/>
      </c>
      <c r="I78" s="40" t="str">
        <f>IF(IFERROR(VLOOKUP($A78,'Raw - F'!$B:$P,15,FALSE),"")=0,"",IFERROR(VLOOKUP($A78,'Raw - F'!$B:$P,15,FALSE),""))</f>
        <v/>
      </c>
      <c r="J78" s="11">
        <f>IFERROR(VLOOKUP($A78,'Raw - F'!$B:$N,8,FALSE),"")</f>
        <v>5</v>
      </c>
      <c r="K78" s="11">
        <f>IFERROR(VLOOKUP($A78,'Raw - F'!$B:$V,16,FALSE),"")</f>
        <v>0</v>
      </c>
      <c r="L78" s="11" t="str">
        <f>IFERROR(VLOOKUP($A78,'Raw - F'!$B:$O,14,FALSE),"")</f>
        <v>A</v>
      </c>
      <c r="M78" s="11" t="str">
        <f>IFERROR(VLOOKUP($A78,'Raw - F'!$B:$O,6,FALSE),"")</f>
        <v>1m 2f</v>
      </c>
    </row>
    <row r="79" spans="1:13" x14ac:dyDescent="0.35">
      <c r="A79">
        <v>70</v>
      </c>
      <c r="B79" s="19">
        <f>IFERROR(VLOOKUP($A79,'Raw - F'!$B:$Q,2,FALSE),"")</f>
        <v>44046</v>
      </c>
      <c r="C79" s="11" t="str">
        <f>IFERROR(VLOOKUP($A79,'Raw - F'!$B:$Q,4,FALSE),"")</f>
        <v>South</v>
      </c>
      <c r="D79" s="11" t="str">
        <f>IFERROR(VLOOKUP($A79,'Raw - F'!$B:$Q,3,FALSE),"")</f>
        <v>WINDSOR</v>
      </c>
      <c r="E79" s="11" t="str">
        <f>IFERROR(VLOOKUP($A79,'Raw - F'!$B:$Q,9,FALSE),"")</f>
        <v>WFA</v>
      </c>
      <c r="F79" s="11" t="str">
        <f>SUBSTITUTE(IFERROR(VLOOKUP($A79,'Raw - F'!$B:$N,13,FALSE),""),"0","")</f>
        <v>2YO</v>
      </c>
      <c r="G79" s="11" t="str">
        <f>SUBSTITUTE(IFERROR(VLOOKUP($A79,'Raw - F'!$B:$N,10,FALSE),""),"0","")</f>
        <v>Mdn</v>
      </c>
      <c r="H79" s="11" t="str">
        <f>SUBSTITUTE(IFERROR(VLOOKUP($A79,'Raw - F'!$B:$N,11,FALSE),""),"0","")</f>
        <v>Auct</v>
      </c>
      <c r="I79" s="40">
        <f>IF(IFERROR(VLOOKUP($A79,'Raw - F'!$B:$P,15,FALSE),"")=0,"",IFERROR(VLOOKUP($A79,'Raw - F'!$B:$P,15,FALSE),""))</f>
        <v>33000</v>
      </c>
      <c r="J79" s="11">
        <f>IFERROR(VLOOKUP($A79,'Raw - F'!$B:$N,8,FALSE),"")</f>
        <v>5</v>
      </c>
      <c r="K79" s="11">
        <f>IFERROR(VLOOKUP($A79,'Raw - F'!$B:$V,16,FALSE),"")</f>
        <v>0</v>
      </c>
      <c r="L79" s="11" t="str">
        <f>IFERROR(VLOOKUP($A79,'Raw - F'!$B:$O,14,FALSE),"")</f>
        <v>A</v>
      </c>
      <c r="M79" s="11" t="str">
        <f>IFERROR(VLOOKUP($A79,'Raw - F'!$B:$O,6,FALSE),"")</f>
        <v>6f</v>
      </c>
    </row>
    <row r="80" spans="1:13" x14ac:dyDescent="0.35">
      <c r="A80">
        <v>71</v>
      </c>
      <c r="B80" s="19">
        <f>IFERROR(VLOOKUP($A80,'Raw - F'!$B:$Q,2,FALSE),"")</f>
        <v>44046</v>
      </c>
      <c r="C80" s="11" t="str">
        <f>IFERROR(VLOOKUP($A80,'Raw - F'!$B:$Q,4,FALSE),"")</f>
        <v>South</v>
      </c>
      <c r="D80" s="11" t="str">
        <f>IFERROR(VLOOKUP($A80,'Raw - F'!$B:$Q,3,FALSE),"")</f>
        <v>WINDSOR</v>
      </c>
      <c r="E80" s="11" t="str">
        <f>IFERROR(VLOOKUP($A80,'Raw - F'!$B:$Q,9,FALSE),"")</f>
        <v>Hcap</v>
      </c>
      <c r="F80" s="11" t="str">
        <f>SUBSTITUTE(IFERROR(VLOOKUP($A80,'Raw - F'!$B:$N,13,FALSE),""),"0","")</f>
        <v>3YO+</v>
      </c>
      <c r="G80" s="11" t="str">
        <f>SUBSTITUTE(IFERROR(VLOOKUP($A80,'Raw - F'!$B:$N,10,FALSE),""),"0","")</f>
        <v/>
      </c>
      <c r="H80" s="11" t="str">
        <f>SUBSTITUTE(IFERROR(VLOOKUP($A80,'Raw - F'!$B:$N,11,FALSE),""),"0","")</f>
        <v/>
      </c>
      <c r="I80" s="40" t="str">
        <f>IF(IFERROR(VLOOKUP($A80,'Raw - F'!$B:$P,15,FALSE),"")=0,"",IFERROR(VLOOKUP($A80,'Raw - F'!$B:$P,15,FALSE),""))</f>
        <v/>
      </c>
      <c r="J80" s="11">
        <f>IFERROR(VLOOKUP($A80,'Raw - F'!$B:$N,8,FALSE),"")</f>
        <v>5</v>
      </c>
      <c r="K80" s="11" t="str">
        <f>IFERROR(VLOOKUP($A80,'Raw - F'!$B:$V,16,FALSE),"")</f>
        <v>51-70</v>
      </c>
      <c r="L80" s="11" t="str">
        <f>IFERROR(VLOOKUP($A80,'Raw - F'!$B:$O,14,FALSE),"")</f>
        <v>A</v>
      </c>
      <c r="M80" s="11" t="str">
        <f>IFERROR(VLOOKUP($A80,'Raw - F'!$B:$O,6,FALSE),"")</f>
        <v>1m 2f</v>
      </c>
    </row>
    <row r="81" spans="1:13" x14ac:dyDescent="0.35">
      <c r="A81">
        <v>72</v>
      </c>
      <c r="B81" s="19">
        <f>IFERROR(VLOOKUP($A81,'Raw - F'!$B:$Q,2,FALSE),"")</f>
        <v>44046</v>
      </c>
      <c r="C81" s="11" t="str">
        <f>IFERROR(VLOOKUP($A81,'Raw - F'!$B:$Q,4,FALSE),"")</f>
        <v>South</v>
      </c>
      <c r="D81" s="11" t="str">
        <f>IFERROR(VLOOKUP($A81,'Raw - F'!$B:$Q,3,FALSE),"")</f>
        <v>WINDSOR</v>
      </c>
      <c r="E81" s="11" t="str">
        <f>IFERROR(VLOOKUP($A81,'Raw - F'!$B:$Q,9,FALSE),"")</f>
        <v>WFA</v>
      </c>
      <c r="F81" s="11" t="str">
        <f>SUBSTITUTE(IFERROR(VLOOKUP($A81,'Raw - F'!$B:$N,13,FALSE),""),"0","")</f>
        <v>3YO+</v>
      </c>
      <c r="G81" s="11" t="str">
        <f>SUBSTITUTE(IFERROR(VLOOKUP($A81,'Raw - F'!$B:$N,10,FALSE),""),"0","")</f>
        <v>Nov</v>
      </c>
      <c r="H81" s="11" t="str">
        <f>SUBSTITUTE(IFERROR(VLOOKUP($A81,'Raw - F'!$B:$N,11,FALSE),""),"0","")</f>
        <v/>
      </c>
      <c r="I81" s="40" t="str">
        <f>IF(IFERROR(VLOOKUP($A81,'Raw - F'!$B:$P,15,FALSE),"")=0,"",IFERROR(VLOOKUP($A81,'Raw - F'!$B:$P,15,FALSE),""))</f>
        <v/>
      </c>
      <c r="J81" s="11">
        <f>IFERROR(VLOOKUP($A81,'Raw - F'!$B:$N,8,FALSE),"")</f>
        <v>5</v>
      </c>
      <c r="K81" s="11">
        <f>IFERROR(VLOOKUP($A81,'Raw - F'!$B:$V,16,FALSE),"")</f>
        <v>0</v>
      </c>
      <c r="L81" s="11" t="str">
        <f>IFERROR(VLOOKUP($A81,'Raw - F'!$B:$O,14,FALSE),"")</f>
        <v>A</v>
      </c>
      <c r="M81" s="11" t="str">
        <f>IFERROR(VLOOKUP($A81,'Raw - F'!$B:$O,6,FALSE),"")</f>
        <v>6f</v>
      </c>
    </row>
    <row r="82" spans="1:13" x14ac:dyDescent="0.35">
      <c r="A82">
        <v>73</v>
      </c>
      <c r="B82" s="19">
        <f>IFERROR(VLOOKUP($A82,'Raw - F'!$B:$Q,2,FALSE),"")</f>
        <v>44046</v>
      </c>
      <c r="C82" s="11" t="str">
        <f>IFERROR(VLOOKUP($A82,'Raw - F'!$B:$Q,4,FALSE),"")</f>
        <v>Midlands</v>
      </c>
      <c r="D82" s="11" t="str">
        <f>IFERROR(VLOOKUP($A82,'Raw - F'!$B:$Q,3,FALSE),"")</f>
        <v>YARMOUTH</v>
      </c>
      <c r="E82" s="11" t="str">
        <f>IFERROR(VLOOKUP($A82,'Raw - F'!$B:$Q,9,FALSE),"")</f>
        <v>WFA</v>
      </c>
      <c r="F82" s="11" t="str">
        <f>SUBSTITUTE(IFERROR(VLOOKUP($A82,'Raw - F'!$B:$N,13,FALSE),""),"0","")</f>
        <v>2YO</v>
      </c>
      <c r="G82" s="11" t="str">
        <f>SUBSTITUTE(IFERROR(VLOOKUP($A82,'Raw - F'!$B:$N,10,FALSE),""),"0","")</f>
        <v>Nov</v>
      </c>
      <c r="H82" s="11" t="str">
        <f>SUBSTITUTE(IFERROR(VLOOKUP($A82,'Raw - F'!$B:$N,11,FALSE),""),"0","")</f>
        <v/>
      </c>
      <c r="I82" s="40" t="str">
        <f>IF(IFERROR(VLOOKUP($A82,'Raw - F'!$B:$P,15,FALSE),"")=0,"",IFERROR(VLOOKUP($A82,'Raw - F'!$B:$P,15,FALSE),""))</f>
        <v/>
      </c>
      <c r="J82" s="11">
        <f>IFERROR(VLOOKUP($A82,'Raw - F'!$B:$N,8,FALSE),"")</f>
        <v>5</v>
      </c>
      <c r="K82" s="11">
        <f>IFERROR(VLOOKUP($A82,'Raw - F'!$B:$V,16,FALSE),"")</f>
        <v>0</v>
      </c>
      <c r="L82" s="11" t="str">
        <f>IFERROR(VLOOKUP($A82,'Raw - F'!$B:$O,14,FALSE),"")</f>
        <v>F</v>
      </c>
      <c r="M82" s="11" t="str">
        <f>IFERROR(VLOOKUP($A82,'Raw - F'!$B:$O,6,FALSE),"")</f>
        <v>6f</v>
      </c>
    </row>
    <row r="83" spans="1:13" x14ac:dyDescent="0.35">
      <c r="A83">
        <v>74</v>
      </c>
      <c r="B83" s="19">
        <f>IFERROR(VLOOKUP($A83,'Raw - F'!$B:$Q,2,FALSE),"")</f>
        <v>44046</v>
      </c>
      <c r="C83" s="11" t="str">
        <f>IFERROR(VLOOKUP($A83,'Raw - F'!$B:$Q,4,FALSE),"")</f>
        <v>Midlands</v>
      </c>
      <c r="D83" s="11" t="str">
        <f>IFERROR(VLOOKUP($A83,'Raw - F'!$B:$Q,3,FALSE),"")</f>
        <v>YARMOUTH</v>
      </c>
      <c r="E83" s="11" t="str">
        <f>IFERROR(VLOOKUP($A83,'Raw - F'!$B:$Q,9,FALSE),"")</f>
        <v>Hcap</v>
      </c>
      <c r="F83" s="11" t="str">
        <f>SUBSTITUTE(IFERROR(VLOOKUP($A83,'Raw - F'!$B:$N,13,FALSE),""),"0","")</f>
        <v>3YO+</v>
      </c>
      <c r="G83" s="11" t="str">
        <f>SUBSTITUTE(IFERROR(VLOOKUP($A83,'Raw - F'!$B:$N,10,FALSE),""),"0","")</f>
        <v/>
      </c>
      <c r="H83" s="11" t="str">
        <f>SUBSTITUTE(IFERROR(VLOOKUP($A83,'Raw - F'!$B:$N,11,FALSE),""),"0","")</f>
        <v/>
      </c>
      <c r="I83" s="40" t="str">
        <f>IF(IFERROR(VLOOKUP($A83,'Raw - F'!$B:$P,15,FALSE),"")=0,"",IFERROR(VLOOKUP($A83,'Raw - F'!$B:$P,15,FALSE),""))</f>
        <v/>
      </c>
      <c r="J83" s="11">
        <f>IFERROR(VLOOKUP($A83,'Raw - F'!$B:$N,8,FALSE),"")</f>
        <v>4</v>
      </c>
      <c r="K83" s="11" t="str">
        <f>IFERROR(VLOOKUP($A83,'Raw - F'!$B:$V,16,FALSE),"")</f>
        <v>66-85</v>
      </c>
      <c r="L83" s="11" t="str">
        <f>IFERROR(VLOOKUP($A83,'Raw - F'!$B:$O,14,FALSE),"")</f>
        <v>A</v>
      </c>
      <c r="M83" s="11" t="str">
        <f>IFERROR(VLOOKUP($A83,'Raw - F'!$B:$O,6,FALSE),"")</f>
        <v>7f</v>
      </c>
    </row>
    <row r="84" spans="1:13" x14ac:dyDescent="0.35">
      <c r="A84">
        <v>75</v>
      </c>
      <c r="B84" s="19">
        <f>IFERROR(VLOOKUP($A84,'Raw - F'!$B:$Q,2,FALSE),"")</f>
        <v>44046</v>
      </c>
      <c r="C84" s="11" t="str">
        <f>IFERROR(VLOOKUP($A84,'Raw - F'!$B:$Q,4,FALSE),"")</f>
        <v>Midlands</v>
      </c>
      <c r="D84" s="11" t="str">
        <f>IFERROR(VLOOKUP($A84,'Raw - F'!$B:$Q,3,FALSE),"")</f>
        <v>YARMOUTH</v>
      </c>
      <c r="E84" s="11" t="str">
        <f>IFERROR(VLOOKUP($A84,'Raw - F'!$B:$Q,9,FALSE),"")</f>
        <v>Hcap</v>
      </c>
      <c r="F84" s="11" t="str">
        <f>SUBSTITUTE(IFERROR(VLOOKUP($A84,'Raw - F'!$B:$N,13,FALSE),""),"0","")</f>
        <v>3YO+</v>
      </c>
      <c r="G84" s="11" t="str">
        <f>SUBSTITUTE(IFERROR(VLOOKUP($A84,'Raw - F'!$B:$N,10,FALSE),""),"0","")</f>
        <v/>
      </c>
      <c r="H84" s="11" t="str">
        <f>SUBSTITUTE(IFERROR(VLOOKUP($A84,'Raw - F'!$B:$N,11,FALSE),""),"0","")</f>
        <v/>
      </c>
      <c r="I84" s="40" t="str">
        <f>IF(IFERROR(VLOOKUP($A84,'Raw - F'!$B:$P,15,FALSE),"")=0,"",IFERROR(VLOOKUP($A84,'Raw - F'!$B:$P,15,FALSE),""))</f>
        <v/>
      </c>
      <c r="J84" s="11">
        <f>IFERROR(VLOOKUP($A84,'Raw - F'!$B:$N,8,FALSE),"")</f>
        <v>6</v>
      </c>
      <c r="K84" s="11" t="str">
        <f>IFERROR(VLOOKUP($A84,'Raw - F'!$B:$V,16,FALSE),"")</f>
        <v>36-55</v>
      </c>
      <c r="L84" s="11" t="str">
        <f>IFERROR(VLOOKUP($A84,'Raw - F'!$B:$O,14,FALSE),"")</f>
        <v>A</v>
      </c>
      <c r="M84" s="11" t="str">
        <f>IFERROR(VLOOKUP($A84,'Raw - F'!$B:$O,6,FALSE),"")</f>
        <v>6f</v>
      </c>
    </row>
    <row r="85" spans="1:13" x14ac:dyDescent="0.35">
      <c r="A85">
        <v>76</v>
      </c>
      <c r="B85" s="19">
        <f>IFERROR(VLOOKUP($A85,'Raw - F'!$B:$Q,2,FALSE),"")</f>
        <v>44046</v>
      </c>
      <c r="C85" s="11" t="str">
        <f>IFERROR(VLOOKUP($A85,'Raw - F'!$B:$Q,4,FALSE),"")</f>
        <v>Midlands</v>
      </c>
      <c r="D85" s="11" t="str">
        <f>IFERROR(VLOOKUP($A85,'Raw - F'!$B:$Q,3,FALSE),"")</f>
        <v>YARMOUTH</v>
      </c>
      <c r="E85" s="11" t="str">
        <f>IFERROR(VLOOKUP($A85,'Raw - F'!$B:$Q,9,FALSE),"")</f>
        <v>Hcap</v>
      </c>
      <c r="F85" s="11" t="str">
        <f>SUBSTITUTE(IFERROR(VLOOKUP($A85,'Raw - F'!$B:$N,13,FALSE),""),"0","")</f>
        <v>3YO+</v>
      </c>
      <c r="G85" s="11" t="str">
        <f>SUBSTITUTE(IFERROR(VLOOKUP($A85,'Raw - F'!$B:$N,10,FALSE),""),"0","")</f>
        <v/>
      </c>
      <c r="H85" s="11" t="str">
        <f>SUBSTITUTE(IFERROR(VLOOKUP($A85,'Raw - F'!$B:$N,11,FALSE),""),"0","")</f>
        <v/>
      </c>
      <c r="I85" s="40" t="str">
        <f>IF(IFERROR(VLOOKUP($A85,'Raw - F'!$B:$P,15,FALSE),"")=0,"",IFERROR(VLOOKUP($A85,'Raw - F'!$B:$P,15,FALSE),""))</f>
        <v/>
      </c>
      <c r="J85" s="11">
        <f>IFERROR(VLOOKUP($A85,'Raw - F'!$B:$N,8,FALSE),"")</f>
        <v>5</v>
      </c>
      <c r="K85" s="11" t="str">
        <f>IFERROR(VLOOKUP($A85,'Raw - F'!$B:$V,16,FALSE),"")</f>
        <v>51-70</v>
      </c>
      <c r="L85" s="11" t="str">
        <f>IFERROR(VLOOKUP($A85,'Raw - F'!$B:$O,14,FALSE),"")</f>
        <v>A</v>
      </c>
      <c r="M85" s="11" t="str">
        <f>IFERROR(VLOOKUP($A85,'Raw - F'!$B:$O,6,FALSE),"")</f>
        <v>1m</v>
      </c>
    </row>
    <row r="86" spans="1:13" x14ac:dyDescent="0.35">
      <c r="A86">
        <v>77</v>
      </c>
      <c r="B86" s="19">
        <f>IFERROR(VLOOKUP($A86,'Raw - F'!$B:$Q,2,FALSE),"")</f>
        <v>44046</v>
      </c>
      <c r="C86" s="11" t="str">
        <f>IFERROR(VLOOKUP($A86,'Raw - F'!$B:$Q,4,FALSE),"")</f>
        <v>Midlands</v>
      </c>
      <c r="D86" s="11" t="str">
        <f>IFERROR(VLOOKUP($A86,'Raw - F'!$B:$Q,3,FALSE),"")</f>
        <v>YARMOUTH</v>
      </c>
      <c r="E86" s="11" t="str">
        <f>IFERROR(VLOOKUP($A86,'Raw - F'!$B:$Q,9,FALSE),"")</f>
        <v>Hcap</v>
      </c>
      <c r="F86" s="11" t="str">
        <f>SUBSTITUTE(IFERROR(VLOOKUP($A86,'Raw - F'!$B:$N,13,FALSE),""),"0","")</f>
        <v>3YO+</v>
      </c>
      <c r="G86" s="11" t="str">
        <f>SUBSTITUTE(IFERROR(VLOOKUP($A86,'Raw - F'!$B:$N,10,FALSE),""),"0","")</f>
        <v/>
      </c>
      <c r="H86" s="11" t="str">
        <f>SUBSTITUTE(IFERROR(VLOOKUP($A86,'Raw - F'!$B:$N,11,FALSE),""),"0","")</f>
        <v/>
      </c>
      <c r="I86" s="40" t="str">
        <f>IF(IFERROR(VLOOKUP($A86,'Raw - F'!$B:$P,15,FALSE),"")=0,"",IFERROR(VLOOKUP($A86,'Raw - F'!$B:$P,15,FALSE),""))</f>
        <v/>
      </c>
      <c r="J86" s="11">
        <f>IFERROR(VLOOKUP($A86,'Raw - F'!$B:$N,8,FALSE),"")</f>
        <v>6</v>
      </c>
      <c r="K86" s="11" t="str">
        <f>IFERROR(VLOOKUP($A86,'Raw - F'!$B:$V,16,FALSE),"")</f>
        <v>46-65</v>
      </c>
      <c r="L86" s="11" t="str">
        <f>IFERROR(VLOOKUP($A86,'Raw - F'!$B:$O,14,FALSE),"")</f>
        <v>A</v>
      </c>
      <c r="M86" s="11" t="str">
        <f>IFERROR(VLOOKUP($A86,'Raw - F'!$B:$O,6,FALSE),"")</f>
        <v>1m 6f</v>
      </c>
    </row>
    <row r="87" spans="1:13" x14ac:dyDescent="0.35">
      <c r="A87">
        <v>78</v>
      </c>
      <c r="B87" s="19">
        <f>IFERROR(VLOOKUP($A87,'Raw - F'!$B:$Q,2,FALSE),"")</f>
        <v>44046</v>
      </c>
      <c r="C87" s="11" t="str">
        <f>IFERROR(VLOOKUP($A87,'Raw - F'!$B:$Q,4,FALSE),"")</f>
        <v>Midlands</v>
      </c>
      <c r="D87" s="11" t="str">
        <f>IFERROR(VLOOKUP($A87,'Raw - F'!$B:$Q,3,FALSE),"")</f>
        <v>YARMOUTH</v>
      </c>
      <c r="E87" s="11" t="str">
        <f>IFERROR(VLOOKUP($A87,'Raw - F'!$B:$Q,9,FALSE),"")</f>
        <v>Hcap</v>
      </c>
      <c r="F87" s="11" t="str">
        <f>SUBSTITUTE(IFERROR(VLOOKUP($A87,'Raw - F'!$B:$N,13,FALSE),""),"0","")</f>
        <v>3YO+</v>
      </c>
      <c r="G87" s="11" t="str">
        <f>SUBSTITUTE(IFERROR(VLOOKUP($A87,'Raw - F'!$B:$N,10,FALSE),""),"0","")</f>
        <v/>
      </c>
      <c r="H87" s="11" t="str">
        <f>SUBSTITUTE(IFERROR(VLOOKUP($A87,'Raw - F'!$B:$N,11,FALSE),""),"0","")</f>
        <v/>
      </c>
      <c r="I87" s="40" t="str">
        <f>IF(IFERROR(VLOOKUP($A87,'Raw - F'!$B:$P,15,FALSE),"")=0,"",IFERROR(VLOOKUP($A87,'Raw - F'!$B:$P,15,FALSE),""))</f>
        <v/>
      </c>
      <c r="J87" s="11">
        <f>IFERROR(VLOOKUP($A87,'Raw - F'!$B:$N,8,FALSE),"")</f>
        <v>5</v>
      </c>
      <c r="K87" s="11" t="str">
        <f>IFERROR(VLOOKUP($A87,'Raw - F'!$B:$V,16,FALSE),"")</f>
        <v>56-75</v>
      </c>
      <c r="L87" s="11" t="str">
        <f>IFERROR(VLOOKUP($A87,'Raw - F'!$B:$O,14,FALSE),"")</f>
        <v>A</v>
      </c>
      <c r="M87" s="11" t="str">
        <f>IFERROR(VLOOKUP($A87,'Raw - F'!$B:$O,6,FALSE),"")</f>
        <v>5f</v>
      </c>
    </row>
    <row r="88" spans="1:13" x14ac:dyDescent="0.35">
      <c r="A88">
        <v>79</v>
      </c>
      <c r="B88" s="19">
        <f>IFERROR(VLOOKUP($A88,'Raw - F'!$B:$Q,2,FALSE),"")</f>
        <v>44046</v>
      </c>
      <c r="C88" s="11" t="str">
        <f>IFERROR(VLOOKUP($A88,'Raw - F'!$B:$Q,4,FALSE),"")</f>
        <v>Midlands</v>
      </c>
      <c r="D88" s="11" t="str">
        <f>IFERROR(VLOOKUP($A88,'Raw - F'!$B:$Q,3,FALSE),"")</f>
        <v>YARMOUTH</v>
      </c>
      <c r="E88" s="11" t="str">
        <f>IFERROR(VLOOKUP($A88,'Raw - F'!$B:$Q,9,FALSE),"")</f>
        <v>Hcap</v>
      </c>
      <c r="F88" s="11" t="str">
        <f>SUBSTITUTE(IFERROR(VLOOKUP($A88,'Raw - F'!$B:$N,13,FALSE),""),"0","")</f>
        <v>3YO+</v>
      </c>
      <c r="G88" s="11" t="str">
        <f>SUBSTITUTE(IFERROR(VLOOKUP($A88,'Raw - F'!$B:$N,10,FALSE),""),"0","")</f>
        <v/>
      </c>
      <c r="H88" s="11" t="str">
        <f>SUBSTITUTE(IFERROR(VLOOKUP($A88,'Raw - F'!$B:$N,11,FALSE),""),"0","")</f>
        <v/>
      </c>
      <c r="I88" s="40" t="str">
        <f>IF(IFERROR(VLOOKUP($A88,'Raw - F'!$B:$P,15,FALSE),"")=0,"",IFERROR(VLOOKUP($A88,'Raw - F'!$B:$P,15,FALSE),""))</f>
        <v/>
      </c>
      <c r="J88" s="11">
        <f>IFERROR(VLOOKUP($A88,'Raw - F'!$B:$N,8,FALSE),"")</f>
        <v>6</v>
      </c>
      <c r="K88" s="11" t="str">
        <f>IFERROR(VLOOKUP($A88,'Raw - F'!$B:$V,16,FALSE),"")</f>
        <v>36-55</v>
      </c>
      <c r="L88" s="11" t="str">
        <f>IFERROR(VLOOKUP($A88,'Raw - F'!$B:$O,14,FALSE),"")</f>
        <v>A</v>
      </c>
      <c r="M88" s="11" t="str">
        <f>IFERROR(VLOOKUP($A88,'Raw - F'!$B:$O,6,FALSE),"")</f>
        <v>1m 2f</v>
      </c>
    </row>
    <row r="89" spans="1:13" x14ac:dyDescent="0.35">
      <c r="A89">
        <v>80</v>
      </c>
      <c r="B89" s="19">
        <f>IFERROR(VLOOKUP($A89,'Raw - F'!$B:$Q,2,FALSE),"")</f>
        <v>44046</v>
      </c>
      <c r="C89" s="11" t="str">
        <f>IFERROR(VLOOKUP($A89,'Raw - F'!$B:$Q,4,FALSE),"")</f>
        <v>Midlands</v>
      </c>
      <c r="D89" s="11" t="str">
        <f>IFERROR(VLOOKUP($A89,'Raw - F'!$B:$Q,3,FALSE),"")</f>
        <v>YARMOUTH</v>
      </c>
      <c r="E89" s="11" t="str">
        <f>IFERROR(VLOOKUP($A89,'Raw - F'!$B:$Q,9,FALSE),"")</f>
        <v>WFA</v>
      </c>
      <c r="F89" s="11" t="str">
        <f>SUBSTITUTE(IFERROR(VLOOKUP($A89,'Raw - F'!$B:$N,13,FALSE),""),"0","")</f>
        <v>3YO+</v>
      </c>
      <c r="G89" s="11" t="str">
        <f>SUBSTITUTE(IFERROR(VLOOKUP($A89,'Raw - F'!$B:$N,10,FALSE),""),"0","")</f>
        <v/>
      </c>
      <c r="H89" s="11" t="str">
        <f>SUBSTITUTE(IFERROR(VLOOKUP($A89,'Raw - F'!$B:$N,11,FALSE),""),"0","")</f>
        <v>Med</v>
      </c>
      <c r="I89" s="40">
        <f>IF(IFERROR(VLOOKUP($A89,'Raw - F'!$B:$P,15,FALSE),"")=0,"",IFERROR(VLOOKUP($A89,'Raw - F'!$B:$P,15,FALSE),""))</f>
        <v>22000</v>
      </c>
      <c r="J89" s="11">
        <f>IFERROR(VLOOKUP($A89,'Raw - F'!$B:$N,8,FALSE),"")</f>
        <v>5</v>
      </c>
      <c r="K89" s="11">
        <f>IFERROR(VLOOKUP($A89,'Raw - F'!$B:$V,16,FALSE),"")</f>
        <v>0</v>
      </c>
      <c r="L89" s="11" t="str">
        <f>IFERROR(VLOOKUP($A89,'Raw - F'!$B:$O,14,FALSE),"")</f>
        <v>A</v>
      </c>
      <c r="M89" s="11" t="str">
        <f>IFERROR(VLOOKUP($A89,'Raw - F'!$B:$O,6,FALSE),"")</f>
        <v>1m</v>
      </c>
    </row>
    <row r="90" spans="1:13" x14ac:dyDescent="0.35">
      <c r="A90">
        <v>81</v>
      </c>
      <c r="B90" s="19">
        <f>IFERROR(VLOOKUP($A90,'Raw - F'!$B:$Q,2,FALSE),"")</f>
        <v>44047</v>
      </c>
      <c r="C90" s="11" t="str">
        <f>IFERROR(VLOOKUP($A90,'Raw - F'!$B:$Q,4,FALSE),"")</f>
        <v>North</v>
      </c>
      <c r="D90" s="11" t="str">
        <f>IFERROR(VLOOKUP($A90,'Raw - F'!$B:$Q,3,FALSE),"")</f>
        <v>BEVERLEY</v>
      </c>
      <c r="E90" s="11" t="str">
        <f>IFERROR(VLOOKUP($A90,'Raw - F'!$B:$Q,9,FALSE),"")</f>
        <v>Hcap</v>
      </c>
      <c r="F90" s="11" t="str">
        <f>SUBSTITUTE(IFERROR(VLOOKUP($A90,'Raw - F'!$B:$N,13,FALSE),""),"0","")</f>
        <v>3YO+</v>
      </c>
      <c r="G90" s="11" t="str">
        <f>SUBSTITUTE(IFERROR(VLOOKUP($A90,'Raw - F'!$B:$N,10,FALSE),""),"0","")</f>
        <v/>
      </c>
      <c r="H90" s="11" t="str">
        <f>SUBSTITUTE(IFERROR(VLOOKUP($A90,'Raw - F'!$B:$N,11,FALSE),""),"0","")</f>
        <v/>
      </c>
      <c r="I90" s="40" t="str">
        <f>IF(IFERROR(VLOOKUP($A90,'Raw - F'!$B:$P,15,FALSE),"")=0,"",IFERROR(VLOOKUP($A90,'Raw - F'!$B:$P,15,FALSE),""))</f>
        <v/>
      </c>
      <c r="J90" s="11">
        <f>IFERROR(VLOOKUP($A90,'Raw - F'!$B:$N,8,FALSE),"")</f>
        <v>6</v>
      </c>
      <c r="K90" s="11" t="str">
        <f>IFERROR(VLOOKUP($A90,'Raw - F'!$B:$V,16,FALSE),"")</f>
        <v>41-60</v>
      </c>
      <c r="L90" s="11" t="str">
        <f>IFERROR(VLOOKUP($A90,'Raw - F'!$B:$O,14,FALSE),"")</f>
        <v>A</v>
      </c>
      <c r="M90" s="11" t="str">
        <f>IFERROR(VLOOKUP($A90,'Raw - F'!$B:$O,6,FALSE),"")</f>
        <v>1m 2f</v>
      </c>
    </row>
    <row r="91" spans="1:13" x14ac:dyDescent="0.35">
      <c r="A91">
        <v>82</v>
      </c>
      <c r="B91" s="19">
        <f>IFERROR(VLOOKUP($A91,'Raw - F'!$B:$Q,2,FALSE),"")</f>
        <v>44047</v>
      </c>
      <c r="C91" s="11" t="str">
        <f>IFERROR(VLOOKUP($A91,'Raw - F'!$B:$Q,4,FALSE),"")</f>
        <v>North</v>
      </c>
      <c r="D91" s="11" t="str">
        <f>IFERROR(VLOOKUP($A91,'Raw - F'!$B:$Q,3,FALSE),"")</f>
        <v>BEVERLEY</v>
      </c>
      <c r="E91" s="11" t="str">
        <f>IFERROR(VLOOKUP($A91,'Raw - F'!$B:$Q,9,FALSE),"")</f>
        <v>Hcap</v>
      </c>
      <c r="F91" s="11" t="str">
        <f>SUBSTITUTE(IFERROR(VLOOKUP($A91,'Raw - F'!$B:$N,13,FALSE),""),"0","")</f>
        <v>3YO+</v>
      </c>
      <c r="G91" s="11" t="str">
        <f>SUBSTITUTE(IFERROR(VLOOKUP($A91,'Raw - F'!$B:$N,10,FALSE),""),"0","")</f>
        <v/>
      </c>
      <c r="H91" s="11" t="str">
        <f>SUBSTITUTE(IFERROR(VLOOKUP($A91,'Raw - F'!$B:$N,11,FALSE),""),"0","")</f>
        <v/>
      </c>
      <c r="I91" s="40" t="str">
        <f>IF(IFERROR(VLOOKUP($A91,'Raw - F'!$B:$P,15,FALSE),"")=0,"",IFERROR(VLOOKUP($A91,'Raw - F'!$B:$P,15,FALSE),""))</f>
        <v/>
      </c>
      <c r="J91" s="11">
        <f>IFERROR(VLOOKUP($A91,'Raw - F'!$B:$N,8,FALSE),"")</f>
        <v>5</v>
      </c>
      <c r="K91" s="11" t="str">
        <f>IFERROR(VLOOKUP($A91,'Raw - F'!$B:$V,16,FALSE),"")</f>
        <v>46-65</v>
      </c>
      <c r="L91" s="11" t="str">
        <f>IFERROR(VLOOKUP($A91,'Raw - F'!$B:$O,14,FALSE),"")</f>
        <v>A</v>
      </c>
      <c r="M91" s="11" t="str">
        <f>IFERROR(VLOOKUP($A91,'Raw - F'!$B:$O,6,FALSE),"")</f>
        <v>7f</v>
      </c>
    </row>
    <row r="92" spans="1:13" x14ac:dyDescent="0.35">
      <c r="A92">
        <v>83</v>
      </c>
      <c r="B92" s="19">
        <f>IFERROR(VLOOKUP($A92,'Raw - F'!$B:$Q,2,FALSE),"")</f>
        <v>44047</v>
      </c>
      <c r="C92" s="11" t="str">
        <f>IFERROR(VLOOKUP($A92,'Raw - F'!$B:$Q,4,FALSE),"")</f>
        <v>North</v>
      </c>
      <c r="D92" s="11" t="str">
        <f>IFERROR(VLOOKUP($A92,'Raw - F'!$B:$Q,3,FALSE),"")</f>
        <v>BEVERLEY</v>
      </c>
      <c r="E92" s="11" t="str">
        <f>IFERROR(VLOOKUP($A92,'Raw - F'!$B:$Q,9,FALSE),"")</f>
        <v>Hcap</v>
      </c>
      <c r="F92" s="11" t="str">
        <f>SUBSTITUTE(IFERROR(VLOOKUP($A92,'Raw - F'!$B:$N,13,FALSE),""),"0","")</f>
        <v>3YO+</v>
      </c>
      <c r="G92" s="11" t="str">
        <f>SUBSTITUTE(IFERROR(VLOOKUP($A92,'Raw - F'!$B:$N,10,FALSE),""),"0","")</f>
        <v/>
      </c>
      <c r="H92" s="11" t="str">
        <f>SUBSTITUTE(IFERROR(VLOOKUP($A92,'Raw - F'!$B:$N,11,FALSE),""),"0","")</f>
        <v/>
      </c>
      <c r="I92" s="40" t="str">
        <f>IF(IFERROR(VLOOKUP($A92,'Raw - F'!$B:$P,15,FALSE),"")=0,"",IFERROR(VLOOKUP($A92,'Raw - F'!$B:$P,15,FALSE),""))</f>
        <v/>
      </c>
      <c r="J92" s="11">
        <f>IFERROR(VLOOKUP($A92,'Raw - F'!$B:$N,8,FALSE),"")</f>
        <v>5</v>
      </c>
      <c r="K92" s="11" t="str">
        <f>IFERROR(VLOOKUP($A92,'Raw - F'!$B:$V,16,FALSE),"")</f>
        <v>51-70</v>
      </c>
      <c r="L92" s="11" t="str">
        <f>IFERROR(VLOOKUP($A92,'Raw - F'!$B:$O,14,FALSE),"")</f>
        <v>F</v>
      </c>
      <c r="M92" s="11" t="str">
        <f>IFERROR(VLOOKUP($A92,'Raw - F'!$B:$O,6,FALSE),"")</f>
        <v>1m 2f</v>
      </c>
    </row>
    <row r="93" spans="1:13" x14ac:dyDescent="0.35">
      <c r="A93">
        <v>84</v>
      </c>
      <c r="B93" s="19">
        <f>IFERROR(VLOOKUP($A93,'Raw - F'!$B:$Q,2,FALSE),"")</f>
        <v>44047</v>
      </c>
      <c r="C93" s="11" t="str">
        <f>IFERROR(VLOOKUP($A93,'Raw - F'!$B:$Q,4,FALSE),"")</f>
        <v>North</v>
      </c>
      <c r="D93" s="11" t="str">
        <f>IFERROR(VLOOKUP($A93,'Raw - F'!$B:$Q,3,FALSE),"")</f>
        <v>BEVERLEY</v>
      </c>
      <c r="E93" s="11" t="str">
        <f>IFERROR(VLOOKUP($A93,'Raw - F'!$B:$Q,9,FALSE),"")</f>
        <v>Hcap</v>
      </c>
      <c r="F93" s="11" t="str">
        <f>SUBSTITUTE(IFERROR(VLOOKUP($A93,'Raw - F'!$B:$N,13,FALSE),""),"0","")</f>
        <v>2YO</v>
      </c>
      <c r="G93" s="11" t="str">
        <f>SUBSTITUTE(IFERROR(VLOOKUP($A93,'Raw - F'!$B:$N,10,FALSE),""),"0","")</f>
        <v/>
      </c>
      <c r="H93" s="11" t="str">
        <f>SUBSTITUTE(IFERROR(VLOOKUP($A93,'Raw - F'!$B:$N,11,FALSE),""),"0","")</f>
        <v/>
      </c>
      <c r="I93" s="40" t="str">
        <f>IF(IFERROR(VLOOKUP($A93,'Raw - F'!$B:$P,15,FALSE),"")=0,"",IFERROR(VLOOKUP($A93,'Raw - F'!$B:$P,15,FALSE),""))</f>
        <v/>
      </c>
      <c r="J93" s="11">
        <f>IFERROR(VLOOKUP($A93,'Raw - F'!$B:$N,8,FALSE),"")</f>
        <v>3</v>
      </c>
      <c r="K93" s="11" t="str">
        <f>IFERROR(VLOOKUP($A93,'Raw - F'!$B:$V,16,FALSE),"")</f>
        <v>71-90</v>
      </c>
      <c r="L93" s="11" t="str">
        <f>IFERROR(VLOOKUP($A93,'Raw - F'!$B:$O,14,FALSE),"")</f>
        <v>A</v>
      </c>
      <c r="M93" s="11" t="str">
        <f>IFERROR(VLOOKUP($A93,'Raw - F'!$B:$O,6,FALSE),"")</f>
        <v>5f</v>
      </c>
    </row>
    <row r="94" spans="1:13" x14ac:dyDescent="0.35">
      <c r="A94">
        <v>85</v>
      </c>
      <c r="B94" s="19">
        <f>IFERROR(VLOOKUP($A94,'Raw - F'!$B:$Q,2,FALSE),"")</f>
        <v>44047</v>
      </c>
      <c r="C94" s="11" t="str">
        <f>IFERROR(VLOOKUP($A94,'Raw - F'!$B:$Q,4,FALSE),"")</f>
        <v>North</v>
      </c>
      <c r="D94" s="11" t="str">
        <f>IFERROR(VLOOKUP($A94,'Raw - F'!$B:$Q,3,FALSE),"")</f>
        <v>BEVERLEY</v>
      </c>
      <c r="E94" s="11" t="str">
        <f>IFERROR(VLOOKUP($A94,'Raw - F'!$B:$Q,9,FALSE),"")</f>
        <v>WFA</v>
      </c>
      <c r="F94" s="11" t="str">
        <f>SUBSTITUTE(IFERROR(VLOOKUP($A94,'Raw - F'!$B:$N,13,FALSE),""),"0","")</f>
        <v>2YO</v>
      </c>
      <c r="G94" s="11" t="str">
        <f>SUBSTITUTE(IFERROR(VLOOKUP($A94,'Raw - F'!$B:$N,10,FALSE),""),"0","")</f>
        <v>Mdn</v>
      </c>
      <c r="H94" s="11" t="str">
        <f>SUBSTITUTE(IFERROR(VLOOKUP($A94,'Raw - F'!$B:$N,11,FALSE),""),"0","")</f>
        <v>Auct</v>
      </c>
      <c r="I94" s="40">
        <f>IF(IFERROR(VLOOKUP($A94,'Raw - F'!$B:$P,15,FALSE),"")=0,"",IFERROR(VLOOKUP($A94,'Raw - F'!$B:$P,15,FALSE),""))</f>
        <v>22000</v>
      </c>
      <c r="J94" s="11">
        <f>IFERROR(VLOOKUP($A94,'Raw - F'!$B:$N,8,FALSE),"")</f>
        <v>5</v>
      </c>
      <c r="K94" s="11">
        <f>IFERROR(VLOOKUP($A94,'Raw - F'!$B:$V,16,FALSE),"")</f>
        <v>0</v>
      </c>
      <c r="L94" s="11" t="str">
        <f>IFERROR(VLOOKUP($A94,'Raw - F'!$B:$O,14,FALSE),"")</f>
        <v>A</v>
      </c>
      <c r="M94" s="11" t="str">
        <f>IFERROR(VLOOKUP($A94,'Raw - F'!$B:$O,6,FALSE),"")</f>
        <v>7f</v>
      </c>
    </row>
    <row r="95" spans="1:13" x14ac:dyDescent="0.35">
      <c r="A95">
        <v>86</v>
      </c>
      <c r="B95" s="19">
        <f>IFERROR(VLOOKUP($A95,'Raw - F'!$B:$Q,2,FALSE),"")</f>
        <v>44047</v>
      </c>
      <c r="C95" s="11" t="str">
        <f>IFERROR(VLOOKUP($A95,'Raw - F'!$B:$Q,4,FALSE),"")</f>
        <v>North</v>
      </c>
      <c r="D95" s="11" t="str">
        <f>IFERROR(VLOOKUP($A95,'Raw - F'!$B:$Q,3,FALSE),"")</f>
        <v>BEVERLEY</v>
      </c>
      <c r="E95" s="11" t="str">
        <f>IFERROR(VLOOKUP($A95,'Raw - F'!$B:$Q,9,FALSE),"")</f>
        <v>Hcap</v>
      </c>
      <c r="F95" s="11" t="str">
        <f>SUBSTITUTE(IFERROR(VLOOKUP($A95,'Raw - F'!$B:$N,13,FALSE),""),"0","")</f>
        <v>3YO+</v>
      </c>
      <c r="G95" s="11" t="str">
        <f>SUBSTITUTE(IFERROR(VLOOKUP($A95,'Raw - F'!$B:$N,10,FALSE),""),"0","")</f>
        <v/>
      </c>
      <c r="H95" s="11" t="str">
        <f>SUBSTITUTE(IFERROR(VLOOKUP($A95,'Raw - F'!$B:$N,11,FALSE),""),"0","")</f>
        <v/>
      </c>
      <c r="I95" s="40" t="str">
        <f>IF(IFERROR(VLOOKUP($A95,'Raw - F'!$B:$P,15,FALSE),"")=0,"",IFERROR(VLOOKUP($A95,'Raw - F'!$B:$P,15,FALSE),""))</f>
        <v/>
      </c>
      <c r="J95" s="11">
        <f>IFERROR(VLOOKUP($A95,'Raw - F'!$B:$N,8,FALSE),"")</f>
        <v>6</v>
      </c>
      <c r="K95" s="11" t="str">
        <f>IFERROR(VLOOKUP($A95,'Raw - F'!$B:$V,16,FALSE),"")</f>
        <v>36-55</v>
      </c>
      <c r="L95" s="11" t="str">
        <f>IFERROR(VLOOKUP($A95,'Raw - F'!$B:$O,14,FALSE),"")</f>
        <v>A</v>
      </c>
      <c r="M95" s="11" t="str">
        <f>IFERROR(VLOOKUP($A95,'Raw - F'!$B:$O,6,FALSE),"")</f>
        <v>5f</v>
      </c>
    </row>
    <row r="96" spans="1:13" x14ac:dyDescent="0.35">
      <c r="A96">
        <v>87</v>
      </c>
      <c r="B96" s="19">
        <f>IFERROR(VLOOKUP($A96,'Raw - F'!$B:$Q,2,FALSE),"")</f>
        <v>44047</v>
      </c>
      <c r="C96" s="11" t="str">
        <f>IFERROR(VLOOKUP($A96,'Raw - F'!$B:$Q,4,FALSE),"")</f>
        <v>North</v>
      </c>
      <c r="D96" s="11" t="str">
        <f>IFERROR(VLOOKUP($A96,'Raw - F'!$B:$Q,3,FALSE),"")</f>
        <v>BEVERLEY</v>
      </c>
      <c r="E96" s="11" t="str">
        <f>IFERROR(VLOOKUP($A96,'Raw - F'!$B:$Q,9,FALSE),"")</f>
        <v>Hcap</v>
      </c>
      <c r="F96" s="11" t="str">
        <f>SUBSTITUTE(IFERROR(VLOOKUP($A96,'Raw - F'!$B:$N,13,FALSE),""),"0","")</f>
        <v>3YO+</v>
      </c>
      <c r="G96" s="11" t="str">
        <f>SUBSTITUTE(IFERROR(VLOOKUP($A96,'Raw - F'!$B:$N,10,FALSE),""),"0","")</f>
        <v/>
      </c>
      <c r="H96" s="11" t="str">
        <f>SUBSTITUTE(IFERROR(VLOOKUP($A96,'Raw - F'!$B:$N,11,FALSE),""),"0","")</f>
        <v/>
      </c>
      <c r="I96" s="40" t="str">
        <f>IF(IFERROR(VLOOKUP($A96,'Raw - F'!$B:$P,15,FALSE),"")=0,"",IFERROR(VLOOKUP($A96,'Raw - F'!$B:$P,15,FALSE),""))</f>
        <v/>
      </c>
      <c r="J96" s="11">
        <f>IFERROR(VLOOKUP($A96,'Raw - F'!$B:$N,8,FALSE),"")</f>
        <v>4</v>
      </c>
      <c r="K96" s="11" t="str">
        <f>IFERROR(VLOOKUP($A96,'Raw - F'!$B:$V,16,FALSE),"")</f>
        <v>61-80</v>
      </c>
      <c r="L96" s="11" t="str">
        <f>IFERROR(VLOOKUP($A96,'Raw - F'!$B:$O,14,FALSE),"")</f>
        <v>A</v>
      </c>
      <c r="M96" s="11" t="str">
        <f>IFERROR(VLOOKUP($A96,'Raw - F'!$B:$O,6,FALSE),"")</f>
        <v>1m</v>
      </c>
    </row>
    <row r="97" spans="1:13" x14ac:dyDescent="0.35">
      <c r="A97">
        <v>88</v>
      </c>
      <c r="B97" s="19">
        <f>IFERROR(VLOOKUP($A97,'Raw - F'!$B:$Q,2,FALSE),"")</f>
        <v>44047</v>
      </c>
      <c r="C97" s="11" t="str">
        <f>IFERROR(VLOOKUP($A97,'Raw - F'!$B:$Q,4,FALSE),"")</f>
        <v>North</v>
      </c>
      <c r="D97" s="11" t="str">
        <f>IFERROR(VLOOKUP($A97,'Raw - F'!$B:$Q,3,FALSE),"")</f>
        <v>BEVERLEY</v>
      </c>
      <c r="E97" s="11" t="str">
        <f>IFERROR(VLOOKUP($A97,'Raw - F'!$B:$Q,9,FALSE),"")</f>
        <v>WFA</v>
      </c>
      <c r="F97" s="11" t="str">
        <f>SUBSTITUTE(IFERROR(VLOOKUP($A97,'Raw - F'!$B:$N,13,FALSE),""),"0","")</f>
        <v>2YO</v>
      </c>
      <c r="G97" s="11" t="str">
        <f>SUBSTITUTE(IFERROR(VLOOKUP($A97,'Raw - F'!$B:$N,10,FALSE),""),"0","")</f>
        <v>Mdn</v>
      </c>
      <c r="H97" s="11" t="str">
        <f>SUBSTITUTE(IFERROR(VLOOKUP($A97,'Raw - F'!$B:$N,11,FALSE),""),"0","")</f>
        <v>Auct</v>
      </c>
      <c r="I97" s="40">
        <f>IF(IFERROR(VLOOKUP($A97,'Raw - F'!$B:$P,15,FALSE),"")=0,"",IFERROR(VLOOKUP($A97,'Raw - F'!$B:$P,15,FALSE),""))</f>
        <v>28000</v>
      </c>
      <c r="J97" s="11">
        <f>IFERROR(VLOOKUP($A97,'Raw - F'!$B:$N,8,FALSE),"")</f>
        <v>5</v>
      </c>
      <c r="K97" s="11">
        <f>IFERROR(VLOOKUP($A97,'Raw - F'!$B:$V,16,FALSE),"")</f>
        <v>0</v>
      </c>
      <c r="L97" s="11" t="str">
        <f>IFERROR(VLOOKUP($A97,'Raw - F'!$B:$O,14,FALSE),"")</f>
        <v>A</v>
      </c>
      <c r="M97" s="11" t="str">
        <f>IFERROR(VLOOKUP($A97,'Raw - F'!$B:$O,6,FALSE),"")</f>
        <v>5f</v>
      </c>
    </row>
    <row r="98" spans="1:13" x14ac:dyDescent="0.35">
      <c r="A98">
        <v>89</v>
      </c>
      <c r="B98" s="19">
        <f>IFERROR(VLOOKUP($A98,'Raw - F'!$B:$Q,2,FALSE),"")</f>
        <v>44047</v>
      </c>
      <c r="C98" s="11" t="str">
        <f>IFERROR(VLOOKUP($A98,'Raw - F'!$B:$Q,4,FALSE),"")</f>
        <v>North</v>
      </c>
      <c r="D98" s="11" t="str">
        <f>IFERROR(VLOOKUP($A98,'Raw - F'!$B:$Q,3,FALSE),"")</f>
        <v>CATTERICK BRIDGE</v>
      </c>
      <c r="E98" s="11" t="str">
        <f>IFERROR(VLOOKUP($A98,'Raw - F'!$B:$Q,9,FALSE),"")</f>
        <v>Hcap</v>
      </c>
      <c r="F98" s="11" t="str">
        <f>SUBSTITUTE(IFERROR(VLOOKUP($A98,'Raw - F'!$B:$N,13,FALSE),""),"0","")</f>
        <v>3YO+</v>
      </c>
      <c r="G98" s="11" t="str">
        <f>SUBSTITUTE(IFERROR(VLOOKUP($A98,'Raw - F'!$B:$N,10,FALSE),""),"0","")</f>
        <v/>
      </c>
      <c r="H98" s="11" t="str">
        <f>SUBSTITUTE(IFERROR(VLOOKUP($A98,'Raw - F'!$B:$N,11,FALSE),""),"0","")</f>
        <v/>
      </c>
      <c r="I98" s="40" t="str">
        <f>IF(IFERROR(VLOOKUP($A98,'Raw - F'!$B:$P,15,FALSE),"")=0,"",IFERROR(VLOOKUP($A98,'Raw - F'!$B:$P,15,FALSE),""))</f>
        <v/>
      </c>
      <c r="J98" s="11">
        <f>IFERROR(VLOOKUP($A98,'Raw - F'!$B:$N,8,FALSE),"")</f>
        <v>5</v>
      </c>
      <c r="K98" s="11" t="str">
        <f>IFERROR(VLOOKUP($A98,'Raw - F'!$B:$V,16,FALSE),"")</f>
        <v>56-75</v>
      </c>
      <c r="L98" s="11" t="str">
        <f>IFERROR(VLOOKUP($A98,'Raw - F'!$B:$O,14,FALSE),"")</f>
        <v>A</v>
      </c>
      <c r="M98" s="11" t="str">
        <f>IFERROR(VLOOKUP($A98,'Raw - F'!$B:$O,6,FALSE),"")</f>
        <v>1m 6f</v>
      </c>
    </row>
    <row r="99" spans="1:13" x14ac:dyDescent="0.35">
      <c r="A99">
        <v>90</v>
      </c>
      <c r="B99" s="19">
        <f>IFERROR(VLOOKUP($A99,'Raw - F'!$B:$Q,2,FALSE),"")</f>
        <v>44047</v>
      </c>
      <c r="C99" s="11" t="str">
        <f>IFERROR(VLOOKUP($A99,'Raw - F'!$B:$Q,4,FALSE),"")</f>
        <v>North</v>
      </c>
      <c r="D99" s="11" t="str">
        <f>IFERROR(VLOOKUP($A99,'Raw - F'!$B:$Q,3,FALSE),"")</f>
        <v>CATTERICK BRIDGE</v>
      </c>
      <c r="E99" s="11" t="str">
        <f>IFERROR(VLOOKUP($A99,'Raw - F'!$B:$Q,9,FALSE),"")</f>
        <v>Hcap</v>
      </c>
      <c r="F99" s="11" t="str">
        <f>SUBSTITUTE(IFERROR(VLOOKUP($A99,'Raw - F'!$B:$N,13,FALSE),""),"0","")</f>
        <v>3YO</v>
      </c>
      <c r="G99" s="11" t="str">
        <f>SUBSTITUTE(IFERROR(VLOOKUP($A99,'Raw - F'!$B:$N,10,FALSE),""),"0","")</f>
        <v/>
      </c>
      <c r="H99" s="11" t="str">
        <f>SUBSTITUTE(IFERROR(VLOOKUP($A99,'Raw - F'!$B:$N,11,FALSE),""),"0","")</f>
        <v/>
      </c>
      <c r="I99" s="40" t="str">
        <f>IF(IFERROR(VLOOKUP($A99,'Raw - F'!$B:$P,15,FALSE),"")=0,"",IFERROR(VLOOKUP($A99,'Raw - F'!$B:$P,15,FALSE),""))</f>
        <v/>
      </c>
      <c r="J99" s="11">
        <f>IFERROR(VLOOKUP($A99,'Raw - F'!$B:$N,8,FALSE),"")</f>
        <v>6</v>
      </c>
      <c r="K99" s="11" t="str">
        <f>IFERROR(VLOOKUP($A99,'Raw - F'!$B:$V,16,FALSE),"")</f>
        <v>46-65</v>
      </c>
      <c r="L99" s="11" t="str">
        <f>IFERROR(VLOOKUP($A99,'Raw - F'!$B:$O,14,FALSE),"")</f>
        <v>A</v>
      </c>
      <c r="M99" s="11" t="str">
        <f>IFERROR(VLOOKUP($A99,'Raw - F'!$B:$O,6,FALSE),"")</f>
        <v>7f</v>
      </c>
    </row>
    <row r="100" spans="1:13" x14ac:dyDescent="0.35">
      <c r="A100">
        <v>91</v>
      </c>
      <c r="B100" s="19">
        <f>IFERROR(VLOOKUP($A100,'Raw - F'!$B:$Q,2,FALSE),"")</f>
        <v>44047</v>
      </c>
      <c r="C100" s="11" t="str">
        <f>IFERROR(VLOOKUP($A100,'Raw - F'!$B:$Q,4,FALSE),"")</f>
        <v>North</v>
      </c>
      <c r="D100" s="11" t="str">
        <f>IFERROR(VLOOKUP($A100,'Raw - F'!$B:$Q,3,FALSE),"")</f>
        <v>CATTERICK BRIDGE</v>
      </c>
      <c r="E100" s="11" t="str">
        <f>IFERROR(VLOOKUP($A100,'Raw - F'!$B:$Q,9,FALSE),"")</f>
        <v>Hcap</v>
      </c>
      <c r="F100" s="11" t="str">
        <f>SUBSTITUTE(IFERROR(VLOOKUP($A100,'Raw - F'!$B:$N,13,FALSE),""),"0","")</f>
        <v>4YO+</v>
      </c>
      <c r="G100" s="11" t="str">
        <f>SUBSTITUTE(IFERROR(VLOOKUP($A100,'Raw - F'!$B:$N,10,FALSE),""),"0","")</f>
        <v/>
      </c>
      <c r="H100" s="11" t="str">
        <f>SUBSTITUTE(IFERROR(VLOOKUP($A100,'Raw - F'!$B:$N,11,FALSE),""),"0","")</f>
        <v/>
      </c>
      <c r="I100" s="40" t="str">
        <f>IF(IFERROR(VLOOKUP($A100,'Raw - F'!$B:$P,15,FALSE),"")=0,"",IFERROR(VLOOKUP($A100,'Raw - F'!$B:$P,15,FALSE),""))</f>
        <v/>
      </c>
      <c r="J100" s="11">
        <f>IFERROR(VLOOKUP($A100,'Raw - F'!$B:$N,8,FALSE),"")</f>
        <v>5</v>
      </c>
      <c r="K100" s="11" t="str">
        <f>IFERROR(VLOOKUP($A100,'Raw - F'!$B:$V,16,FALSE),"")</f>
        <v>56-75</v>
      </c>
      <c r="L100" s="11" t="str">
        <f>IFERROR(VLOOKUP($A100,'Raw - F'!$B:$O,14,FALSE),"")</f>
        <v>A</v>
      </c>
      <c r="M100" s="11" t="str">
        <f>IFERROR(VLOOKUP($A100,'Raw - F'!$B:$O,6,FALSE),"")</f>
        <v>5f</v>
      </c>
    </row>
    <row r="101" spans="1:13" x14ac:dyDescent="0.35">
      <c r="A101">
        <v>92</v>
      </c>
      <c r="B101" s="19">
        <f>IFERROR(VLOOKUP($A101,'Raw - F'!$B:$Q,2,FALSE),"")</f>
        <v>44047</v>
      </c>
      <c r="C101" s="11" t="str">
        <f>IFERROR(VLOOKUP($A101,'Raw - F'!$B:$Q,4,FALSE),"")</f>
        <v>North</v>
      </c>
      <c r="D101" s="11" t="str">
        <f>IFERROR(VLOOKUP($A101,'Raw - F'!$B:$Q,3,FALSE),"")</f>
        <v>CATTERICK BRIDGE</v>
      </c>
      <c r="E101" s="11" t="str">
        <f>IFERROR(VLOOKUP($A101,'Raw - F'!$B:$Q,9,FALSE),"")</f>
        <v>WFA</v>
      </c>
      <c r="F101" s="11" t="str">
        <f>SUBSTITUTE(IFERROR(VLOOKUP($A101,'Raw - F'!$B:$N,13,FALSE),""),"0","")</f>
        <v>2YO</v>
      </c>
      <c r="G101" s="11" t="str">
        <f>SUBSTITUTE(IFERROR(VLOOKUP($A101,'Raw - F'!$B:$N,10,FALSE),""),"0","")</f>
        <v>Mdn</v>
      </c>
      <c r="H101" s="11" t="str">
        <f>SUBSTITUTE(IFERROR(VLOOKUP($A101,'Raw - F'!$B:$N,11,FALSE),""),"0","")</f>
        <v/>
      </c>
      <c r="I101" s="40" t="str">
        <f>IF(IFERROR(VLOOKUP($A101,'Raw - F'!$B:$P,15,FALSE),"")=0,"",IFERROR(VLOOKUP($A101,'Raw - F'!$B:$P,15,FALSE),""))</f>
        <v/>
      </c>
      <c r="J101" s="11">
        <f>IFERROR(VLOOKUP($A101,'Raw - F'!$B:$N,8,FALSE),"")</f>
        <v>5</v>
      </c>
      <c r="K101" s="11">
        <f>IFERROR(VLOOKUP($A101,'Raw - F'!$B:$V,16,FALSE),"")</f>
        <v>0</v>
      </c>
      <c r="L101" s="11" t="str">
        <f>IFERROR(VLOOKUP($A101,'Raw - F'!$B:$O,14,FALSE),"")</f>
        <v>A</v>
      </c>
      <c r="M101" s="11" t="str">
        <f>IFERROR(VLOOKUP($A101,'Raw - F'!$B:$O,6,FALSE),"")</f>
        <v>7f</v>
      </c>
    </row>
    <row r="102" spans="1:13" x14ac:dyDescent="0.35">
      <c r="A102">
        <v>93</v>
      </c>
      <c r="B102" s="19">
        <f>IFERROR(VLOOKUP($A102,'Raw - F'!$B:$Q,2,FALSE),"")</f>
        <v>44047</v>
      </c>
      <c r="C102" s="11" t="str">
        <f>IFERROR(VLOOKUP($A102,'Raw - F'!$B:$Q,4,FALSE),"")</f>
        <v>North</v>
      </c>
      <c r="D102" s="11" t="str">
        <f>IFERROR(VLOOKUP($A102,'Raw - F'!$B:$Q,3,FALSE),"")</f>
        <v>CATTERICK BRIDGE</v>
      </c>
      <c r="E102" s="11" t="str">
        <f>IFERROR(VLOOKUP($A102,'Raw - F'!$B:$Q,9,FALSE),"")</f>
        <v>Hcap</v>
      </c>
      <c r="F102" s="11" t="str">
        <f>SUBSTITUTE(IFERROR(VLOOKUP($A102,'Raw - F'!$B:$N,13,FALSE),""),"0","")</f>
        <v>4YO+</v>
      </c>
      <c r="G102" s="11" t="str">
        <f>SUBSTITUTE(IFERROR(VLOOKUP($A102,'Raw - F'!$B:$N,10,FALSE),""),"0","")</f>
        <v/>
      </c>
      <c r="H102" s="11" t="str">
        <f>SUBSTITUTE(IFERROR(VLOOKUP($A102,'Raw - F'!$B:$N,11,FALSE),""),"0","")</f>
        <v/>
      </c>
      <c r="I102" s="40" t="str">
        <f>IF(IFERROR(VLOOKUP($A102,'Raw - F'!$B:$P,15,FALSE),"")=0,"",IFERROR(VLOOKUP($A102,'Raw - F'!$B:$P,15,FALSE),""))</f>
        <v/>
      </c>
      <c r="J102" s="11">
        <f>IFERROR(VLOOKUP($A102,'Raw - F'!$B:$N,8,FALSE),"")</f>
        <v>6</v>
      </c>
      <c r="K102" s="11" t="str">
        <f>IFERROR(VLOOKUP($A102,'Raw - F'!$B:$V,16,FALSE),"")</f>
        <v>41-60</v>
      </c>
      <c r="L102" s="11" t="str">
        <f>IFERROR(VLOOKUP($A102,'Raw - F'!$B:$O,14,FALSE),"")</f>
        <v>A</v>
      </c>
      <c r="M102" s="11" t="str">
        <f>IFERROR(VLOOKUP($A102,'Raw - F'!$B:$O,6,FALSE),"")</f>
        <v>6f</v>
      </c>
    </row>
    <row r="103" spans="1:13" x14ac:dyDescent="0.35">
      <c r="A103">
        <v>94</v>
      </c>
      <c r="B103" s="19">
        <f>IFERROR(VLOOKUP($A103,'Raw - F'!$B:$Q,2,FALSE),"")</f>
        <v>44047</v>
      </c>
      <c r="C103" s="11" t="str">
        <f>IFERROR(VLOOKUP($A103,'Raw - F'!$B:$Q,4,FALSE),"")</f>
        <v>North</v>
      </c>
      <c r="D103" s="11" t="str">
        <f>IFERROR(VLOOKUP($A103,'Raw - F'!$B:$Q,3,FALSE),"")</f>
        <v>CATTERICK BRIDGE</v>
      </c>
      <c r="E103" s="11" t="str">
        <f>IFERROR(VLOOKUP($A103,'Raw - F'!$B:$Q,9,FALSE),"")</f>
        <v>Hcap</v>
      </c>
      <c r="F103" s="11" t="str">
        <f>SUBSTITUTE(IFERROR(VLOOKUP($A103,'Raw - F'!$B:$N,13,FALSE),""),"0","")</f>
        <v>3YO+</v>
      </c>
      <c r="G103" s="11" t="str">
        <f>SUBSTITUTE(IFERROR(VLOOKUP($A103,'Raw - F'!$B:$N,10,FALSE),""),"0","")</f>
        <v/>
      </c>
      <c r="H103" s="11" t="str">
        <f>SUBSTITUTE(IFERROR(VLOOKUP($A103,'Raw - F'!$B:$N,11,FALSE),""),"0","")</f>
        <v/>
      </c>
      <c r="I103" s="40" t="str">
        <f>IF(IFERROR(VLOOKUP($A103,'Raw - F'!$B:$P,15,FALSE),"")=0,"",IFERROR(VLOOKUP($A103,'Raw - F'!$B:$P,15,FALSE),""))</f>
        <v/>
      </c>
      <c r="J103" s="11">
        <f>IFERROR(VLOOKUP($A103,'Raw - F'!$B:$N,8,FALSE),"")</f>
        <v>6</v>
      </c>
      <c r="K103" s="11" t="str">
        <f>IFERROR(VLOOKUP($A103,'Raw - F'!$B:$V,16,FALSE),"")</f>
        <v>36-55</v>
      </c>
      <c r="L103" s="11" t="str">
        <f>IFERROR(VLOOKUP($A103,'Raw - F'!$B:$O,14,FALSE),"")</f>
        <v>A</v>
      </c>
      <c r="M103" s="11" t="str">
        <f>IFERROR(VLOOKUP($A103,'Raw - F'!$B:$O,6,FALSE),"")</f>
        <v>1m 4f</v>
      </c>
    </row>
    <row r="104" spans="1:13" x14ac:dyDescent="0.35">
      <c r="A104">
        <v>95</v>
      </c>
      <c r="B104" s="19">
        <f>IFERROR(VLOOKUP($A104,'Raw - F'!$B:$Q,2,FALSE),"")</f>
        <v>44047</v>
      </c>
      <c r="C104" s="11" t="str">
        <f>IFERROR(VLOOKUP($A104,'Raw - F'!$B:$Q,4,FALSE),"")</f>
        <v>North</v>
      </c>
      <c r="D104" s="11" t="str">
        <f>IFERROR(VLOOKUP($A104,'Raw - F'!$B:$Q,3,FALSE),"")</f>
        <v>CATTERICK BRIDGE</v>
      </c>
      <c r="E104" s="11" t="str">
        <f>IFERROR(VLOOKUP($A104,'Raw - F'!$B:$Q,9,FALSE),"")</f>
        <v>Hcap</v>
      </c>
      <c r="F104" s="11" t="str">
        <f>SUBSTITUTE(IFERROR(VLOOKUP($A104,'Raw - F'!$B:$N,13,FALSE),""),"0","")</f>
        <v>4YO+</v>
      </c>
      <c r="G104" s="11" t="str">
        <f>SUBSTITUTE(IFERROR(VLOOKUP($A104,'Raw - F'!$B:$N,10,FALSE),""),"0","")</f>
        <v/>
      </c>
      <c r="H104" s="11" t="str">
        <f>SUBSTITUTE(IFERROR(VLOOKUP($A104,'Raw - F'!$B:$N,11,FALSE),""),"0","")</f>
        <v/>
      </c>
      <c r="I104" s="40" t="str">
        <f>IF(IFERROR(VLOOKUP($A104,'Raw - F'!$B:$P,15,FALSE),"")=0,"",IFERROR(VLOOKUP($A104,'Raw - F'!$B:$P,15,FALSE),""))</f>
        <v/>
      </c>
      <c r="J104" s="11">
        <f>IFERROR(VLOOKUP($A104,'Raw - F'!$B:$N,8,FALSE),"")</f>
        <v>4</v>
      </c>
      <c r="K104" s="11" t="str">
        <f>IFERROR(VLOOKUP($A104,'Raw - F'!$B:$V,16,FALSE),"")</f>
        <v>61-80</v>
      </c>
      <c r="L104" s="11" t="str">
        <f>IFERROR(VLOOKUP($A104,'Raw - F'!$B:$O,14,FALSE),"")</f>
        <v>A</v>
      </c>
      <c r="M104" s="11" t="str">
        <f>IFERROR(VLOOKUP($A104,'Raw - F'!$B:$O,6,FALSE),"")</f>
        <v>7f</v>
      </c>
    </row>
    <row r="105" spans="1:13" x14ac:dyDescent="0.35">
      <c r="A105">
        <v>96</v>
      </c>
      <c r="B105" s="19">
        <f>IFERROR(VLOOKUP($A105,'Raw - F'!$B:$Q,2,FALSE),"")</f>
        <v>44047</v>
      </c>
      <c r="C105" s="11" t="str">
        <f>IFERROR(VLOOKUP($A105,'Raw - F'!$B:$Q,4,FALSE),"")</f>
        <v>North</v>
      </c>
      <c r="D105" s="11" t="str">
        <f>IFERROR(VLOOKUP($A105,'Raw - F'!$B:$Q,3,FALSE),"")</f>
        <v>CATTERICK BRIDGE</v>
      </c>
      <c r="E105" s="11" t="str">
        <f>IFERROR(VLOOKUP($A105,'Raw - F'!$B:$Q,9,FALSE),"")</f>
        <v>WFA</v>
      </c>
      <c r="F105" s="11" t="str">
        <f>SUBSTITUTE(IFERROR(VLOOKUP($A105,'Raw - F'!$B:$N,13,FALSE),""),"0","")</f>
        <v>2YO</v>
      </c>
      <c r="G105" s="11" t="str">
        <f>SUBSTITUTE(IFERROR(VLOOKUP($A105,'Raw - F'!$B:$N,10,FALSE),""),"0","")</f>
        <v>Nov</v>
      </c>
      <c r="H105" s="11" t="str">
        <f>SUBSTITUTE(IFERROR(VLOOKUP($A105,'Raw - F'!$B:$N,11,FALSE),""),"0","")</f>
        <v/>
      </c>
      <c r="I105" s="40" t="str">
        <f>IF(IFERROR(VLOOKUP($A105,'Raw - F'!$B:$P,15,FALSE),"")=0,"",IFERROR(VLOOKUP($A105,'Raw - F'!$B:$P,15,FALSE),""))</f>
        <v/>
      </c>
      <c r="J105" s="11">
        <f>IFERROR(VLOOKUP($A105,'Raw - F'!$B:$N,8,FALSE),"")</f>
        <v>5</v>
      </c>
      <c r="K105" s="11">
        <f>IFERROR(VLOOKUP($A105,'Raw - F'!$B:$V,16,FALSE),"")</f>
        <v>0</v>
      </c>
      <c r="L105" s="11" t="str">
        <f>IFERROR(VLOOKUP($A105,'Raw - F'!$B:$O,14,FALSE),"")</f>
        <v>F</v>
      </c>
      <c r="M105" s="11" t="str">
        <f>IFERROR(VLOOKUP($A105,'Raw - F'!$B:$O,6,FALSE),"")</f>
        <v>5f</v>
      </c>
    </row>
    <row r="106" spans="1:13" x14ac:dyDescent="0.35">
      <c r="A106">
        <v>97</v>
      </c>
      <c r="B106" s="19">
        <f>IFERROR(VLOOKUP($A106,'Raw - F'!$B:$Q,2,FALSE),"")</f>
        <v>44047</v>
      </c>
      <c r="C106" s="11" t="str">
        <f>IFERROR(VLOOKUP($A106,'Raw - F'!$B:$Q,4,FALSE),"")</f>
        <v>South</v>
      </c>
      <c r="D106" s="11" t="str">
        <f>IFERROR(VLOOKUP($A106,'Raw - F'!$B:$Q,3,FALSE),"")</f>
        <v>LINGFIELD PARK</v>
      </c>
      <c r="E106" s="11" t="str">
        <f>IFERROR(VLOOKUP($A106,'Raw - F'!$B:$Q,9,FALSE),"")</f>
        <v>Hcap</v>
      </c>
      <c r="F106" s="11" t="str">
        <f>SUBSTITUTE(IFERROR(VLOOKUP($A106,'Raw - F'!$B:$N,13,FALSE),""),"0","")</f>
        <v>3YO+</v>
      </c>
      <c r="G106" s="11" t="str">
        <f>SUBSTITUTE(IFERROR(VLOOKUP($A106,'Raw - F'!$B:$N,10,FALSE),""),"0","")</f>
        <v/>
      </c>
      <c r="H106" s="11" t="str">
        <f>SUBSTITUTE(IFERROR(VLOOKUP($A106,'Raw - F'!$B:$N,11,FALSE),""),"0","")</f>
        <v/>
      </c>
      <c r="I106" s="40" t="str">
        <f>IF(IFERROR(VLOOKUP($A106,'Raw - F'!$B:$P,15,FALSE),"")=0,"",IFERROR(VLOOKUP($A106,'Raw - F'!$B:$P,15,FALSE),""))</f>
        <v/>
      </c>
      <c r="J106" s="11">
        <f>IFERROR(VLOOKUP($A106,'Raw - F'!$B:$N,8,FALSE),"")</f>
        <v>5</v>
      </c>
      <c r="K106" s="11" t="str">
        <f>IFERROR(VLOOKUP($A106,'Raw - F'!$B:$V,16,FALSE),"")</f>
        <v>51-70</v>
      </c>
      <c r="L106" s="11" t="str">
        <f>IFERROR(VLOOKUP($A106,'Raw - F'!$B:$O,14,FALSE),"")</f>
        <v>A</v>
      </c>
      <c r="M106" s="11" t="str">
        <f>IFERROR(VLOOKUP($A106,'Raw - F'!$B:$O,6,FALSE),"")</f>
        <v>7f</v>
      </c>
    </row>
    <row r="107" spans="1:13" x14ac:dyDescent="0.35">
      <c r="A107">
        <v>98</v>
      </c>
      <c r="B107" s="19">
        <f>IFERROR(VLOOKUP($A107,'Raw - F'!$B:$Q,2,FALSE),"")</f>
        <v>44047</v>
      </c>
      <c r="C107" s="11" t="str">
        <f>IFERROR(VLOOKUP($A107,'Raw - F'!$B:$Q,4,FALSE),"")</f>
        <v>South</v>
      </c>
      <c r="D107" s="11" t="str">
        <f>IFERROR(VLOOKUP($A107,'Raw - F'!$B:$Q,3,FALSE),"")</f>
        <v>LINGFIELD PARK</v>
      </c>
      <c r="E107" s="11" t="str">
        <f>IFERROR(VLOOKUP($A107,'Raw - F'!$B:$Q,9,FALSE),"")</f>
        <v>Hcap</v>
      </c>
      <c r="F107" s="11" t="str">
        <f>SUBSTITUTE(IFERROR(VLOOKUP($A107,'Raw - F'!$B:$N,13,FALSE),""),"0","")</f>
        <v>3YO+</v>
      </c>
      <c r="G107" s="11" t="str">
        <f>SUBSTITUTE(IFERROR(VLOOKUP($A107,'Raw - F'!$B:$N,10,FALSE),""),"0","")</f>
        <v/>
      </c>
      <c r="H107" s="11" t="str">
        <f>SUBSTITUTE(IFERROR(VLOOKUP($A107,'Raw - F'!$B:$N,11,FALSE),""),"0","")</f>
        <v/>
      </c>
      <c r="I107" s="40" t="str">
        <f>IF(IFERROR(VLOOKUP($A107,'Raw - F'!$B:$P,15,FALSE),"")=0,"",IFERROR(VLOOKUP($A107,'Raw - F'!$B:$P,15,FALSE),""))</f>
        <v/>
      </c>
      <c r="J107" s="11">
        <f>IFERROR(VLOOKUP($A107,'Raw - F'!$B:$N,8,FALSE),"")</f>
        <v>6</v>
      </c>
      <c r="K107" s="11" t="str">
        <f>IFERROR(VLOOKUP($A107,'Raw - F'!$B:$V,16,FALSE),"")</f>
        <v>46-65</v>
      </c>
      <c r="L107" s="11" t="str">
        <f>IFERROR(VLOOKUP($A107,'Raw - F'!$B:$O,14,FALSE),"")</f>
        <v>A</v>
      </c>
      <c r="M107" s="11" t="str">
        <f>IFERROR(VLOOKUP($A107,'Raw - F'!$B:$O,6,FALSE),"")</f>
        <v>6f</v>
      </c>
    </row>
    <row r="108" spans="1:13" x14ac:dyDescent="0.35">
      <c r="A108">
        <v>99</v>
      </c>
      <c r="B108" s="19">
        <f>IFERROR(VLOOKUP($A108,'Raw - F'!$B:$Q,2,FALSE),"")</f>
        <v>44047</v>
      </c>
      <c r="C108" s="11" t="str">
        <f>IFERROR(VLOOKUP($A108,'Raw - F'!$B:$Q,4,FALSE),"")</f>
        <v>South</v>
      </c>
      <c r="D108" s="11" t="str">
        <f>IFERROR(VLOOKUP($A108,'Raw - F'!$B:$Q,3,FALSE),"")</f>
        <v>LINGFIELD PARK</v>
      </c>
      <c r="E108" s="11" t="str">
        <f>IFERROR(VLOOKUP($A108,'Raw - F'!$B:$Q,9,FALSE),"")</f>
        <v>Hcap</v>
      </c>
      <c r="F108" s="11" t="str">
        <f>SUBSTITUTE(IFERROR(VLOOKUP($A108,'Raw - F'!$B:$N,13,FALSE),""),"0","")</f>
        <v>3YO+</v>
      </c>
      <c r="G108" s="11" t="str">
        <f>SUBSTITUTE(IFERROR(VLOOKUP($A108,'Raw - F'!$B:$N,10,FALSE),""),"0","")</f>
        <v/>
      </c>
      <c r="H108" s="11" t="str">
        <f>SUBSTITUTE(IFERROR(VLOOKUP($A108,'Raw - F'!$B:$N,11,FALSE),""),"0","")</f>
        <v/>
      </c>
      <c r="I108" s="40" t="str">
        <f>IF(IFERROR(VLOOKUP($A108,'Raw - F'!$B:$P,15,FALSE),"")=0,"",IFERROR(VLOOKUP($A108,'Raw - F'!$B:$P,15,FALSE),""))</f>
        <v/>
      </c>
      <c r="J108" s="11">
        <f>IFERROR(VLOOKUP($A108,'Raw - F'!$B:$N,8,FALSE),"")</f>
        <v>6</v>
      </c>
      <c r="K108" s="11" t="str">
        <f>IFERROR(VLOOKUP($A108,'Raw - F'!$B:$V,16,FALSE),"")</f>
        <v>46-65</v>
      </c>
      <c r="L108" s="11" t="str">
        <f>IFERROR(VLOOKUP($A108,'Raw - F'!$B:$O,14,FALSE),"")</f>
        <v>A</v>
      </c>
      <c r="M108" s="11" t="str">
        <f>IFERROR(VLOOKUP($A108,'Raw - F'!$B:$O,6,FALSE),"")</f>
        <v>1m 2f</v>
      </c>
    </row>
    <row r="109" spans="1:13" x14ac:dyDescent="0.35">
      <c r="A109">
        <v>100</v>
      </c>
      <c r="B109" s="19">
        <f>IFERROR(VLOOKUP($A109,'Raw - F'!$B:$Q,2,FALSE),"")</f>
        <v>44047</v>
      </c>
      <c r="C109" s="11" t="str">
        <f>IFERROR(VLOOKUP($A109,'Raw - F'!$B:$Q,4,FALSE),"")</f>
        <v>South</v>
      </c>
      <c r="D109" s="11" t="str">
        <f>IFERROR(VLOOKUP($A109,'Raw - F'!$B:$Q,3,FALSE),"")</f>
        <v>LINGFIELD PARK</v>
      </c>
      <c r="E109" s="11" t="str">
        <f>IFERROR(VLOOKUP($A109,'Raw - F'!$B:$Q,9,FALSE),"")</f>
        <v>WFA</v>
      </c>
      <c r="F109" s="11" t="str">
        <f>SUBSTITUTE(IFERROR(VLOOKUP($A109,'Raw - F'!$B:$N,13,FALSE),""),"0","")</f>
        <v>2YO</v>
      </c>
      <c r="G109" s="11" t="str">
        <f>SUBSTITUTE(IFERROR(VLOOKUP($A109,'Raw - F'!$B:$N,10,FALSE),""),"0","")</f>
        <v>Nov</v>
      </c>
      <c r="H109" s="11" t="str">
        <f>SUBSTITUTE(IFERROR(VLOOKUP($A109,'Raw - F'!$B:$N,11,FALSE),""),"0","")</f>
        <v>Med</v>
      </c>
      <c r="I109" s="40">
        <f>IF(IFERROR(VLOOKUP($A109,'Raw - F'!$B:$P,15,FALSE),"")=0,"",IFERROR(VLOOKUP($A109,'Raw - F'!$B:$P,15,FALSE),""))</f>
        <v>28000</v>
      </c>
      <c r="J109" s="11">
        <f>IFERROR(VLOOKUP($A109,'Raw - F'!$B:$N,8,FALSE),"")</f>
        <v>5</v>
      </c>
      <c r="K109" s="11">
        <f>IFERROR(VLOOKUP($A109,'Raw - F'!$B:$V,16,FALSE),"")</f>
        <v>0</v>
      </c>
      <c r="L109" s="11" t="str">
        <f>IFERROR(VLOOKUP($A109,'Raw - F'!$B:$O,14,FALSE),"")</f>
        <v>A</v>
      </c>
      <c r="M109" s="11" t="str">
        <f>IFERROR(VLOOKUP($A109,'Raw - F'!$B:$O,6,FALSE),"")</f>
        <v>1m</v>
      </c>
    </row>
    <row r="110" spans="1:13" x14ac:dyDescent="0.35">
      <c r="A110">
        <v>101</v>
      </c>
      <c r="B110" s="19">
        <f>IFERROR(VLOOKUP($A110,'Raw - F'!$B:$Q,2,FALSE),"")</f>
        <v>44047</v>
      </c>
      <c r="C110" s="11" t="str">
        <f>IFERROR(VLOOKUP($A110,'Raw - F'!$B:$Q,4,FALSE),"")</f>
        <v>South</v>
      </c>
      <c r="D110" s="11" t="str">
        <f>IFERROR(VLOOKUP($A110,'Raw - F'!$B:$Q,3,FALSE),"")</f>
        <v>LINGFIELD PARK</v>
      </c>
      <c r="E110" s="11" t="str">
        <f>IFERROR(VLOOKUP($A110,'Raw - F'!$B:$Q,9,FALSE),"")</f>
        <v>WFA</v>
      </c>
      <c r="F110" s="11" t="str">
        <f>SUBSTITUTE(IFERROR(VLOOKUP($A110,'Raw - F'!$B:$N,13,FALSE),""),"0","")</f>
        <v>2YO</v>
      </c>
      <c r="G110" s="11" t="str">
        <f>SUBSTITUTE(IFERROR(VLOOKUP($A110,'Raw - F'!$B:$N,10,FALSE),""),"0","")</f>
        <v>Nov</v>
      </c>
      <c r="H110" s="11" t="str">
        <f>SUBSTITUTE(IFERROR(VLOOKUP($A110,'Raw - F'!$B:$N,11,FALSE),""),"0","")</f>
        <v>Auct</v>
      </c>
      <c r="I110" s="40">
        <f>IF(IFERROR(VLOOKUP($A110,'Raw - F'!$B:$P,15,FALSE),"")=0,"",IFERROR(VLOOKUP($A110,'Raw - F'!$B:$P,15,FALSE),""))</f>
        <v>28000</v>
      </c>
      <c r="J110" s="11">
        <f>IFERROR(VLOOKUP($A110,'Raw - F'!$B:$N,8,FALSE),"")</f>
        <v>5</v>
      </c>
      <c r="K110" s="11">
        <f>IFERROR(VLOOKUP($A110,'Raw - F'!$B:$V,16,FALSE),"")</f>
        <v>0</v>
      </c>
      <c r="L110" s="11" t="str">
        <f>IFERROR(VLOOKUP($A110,'Raw - F'!$B:$O,14,FALSE),"")</f>
        <v>A</v>
      </c>
      <c r="M110" s="11" t="str">
        <f>IFERROR(VLOOKUP($A110,'Raw - F'!$B:$O,6,FALSE),"")</f>
        <v>7f</v>
      </c>
    </row>
    <row r="111" spans="1:13" x14ac:dyDescent="0.35">
      <c r="A111">
        <v>102</v>
      </c>
      <c r="B111" s="19">
        <f>IFERROR(VLOOKUP($A111,'Raw - F'!$B:$Q,2,FALSE),"")</f>
        <v>44047</v>
      </c>
      <c r="C111" s="31" t="str">
        <f>IFERROR(VLOOKUP($A111,'Raw - F'!$B:$Q,4,FALSE),"")</f>
        <v>South</v>
      </c>
      <c r="D111" s="31" t="str">
        <f>IFERROR(VLOOKUP($A111,'Raw - F'!$B:$Q,3,FALSE),"")</f>
        <v>LINGFIELD PARK</v>
      </c>
      <c r="E111" s="31" t="str">
        <f>IFERROR(VLOOKUP($A111,'Raw - F'!$B:$Q,9,FALSE),"")</f>
        <v>Hcap</v>
      </c>
      <c r="F111" s="31" t="str">
        <f>SUBSTITUTE(IFERROR(VLOOKUP($A111,'Raw - F'!$B:$N,13,FALSE),""),"0","")</f>
        <v>4YO+</v>
      </c>
      <c r="G111" s="11" t="str">
        <f>SUBSTITUTE(IFERROR(VLOOKUP($A111,'Raw - F'!$B:$N,10,FALSE),""),"0","")</f>
        <v/>
      </c>
      <c r="H111" s="11" t="str">
        <f>SUBSTITUTE(IFERROR(VLOOKUP($A111,'Raw - F'!$B:$N,11,FALSE),""),"0","")</f>
        <v/>
      </c>
      <c r="I111" s="40" t="str">
        <f>IF(IFERROR(VLOOKUP($A111,'Raw - F'!$B:$P,15,FALSE),"")=0,"",IFERROR(VLOOKUP($A111,'Raw - F'!$B:$P,15,FALSE),""))</f>
        <v/>
      </c>
      <c r="J111" s="11">
        <f>IFERROR(VLOOKUP($A111,'Raw - F'!$B:$N,8,FALSE),"")</f>
        <v>6</v>
      </c>
      <c r="K111" s="11" t="str">
        <f>IFERROR(VLOOKUP($A111,'Raw - F'!$B:$V,16,FALSE),"")</f>
        <v>41-60</v>
      </c>
      <c r="L111" s="11" t="str">
        <f>IFERROR(VLOOKUP($A111,'Raw - F'!$B:$O,14,FALSE),"")</f>
        <v>A</v>
      </c>
      <c r="M111" s="11" t="str">
        <f>IFERROR(VLOOKUP($A111,'Raw - F'!$B:$O,6,FALSE),"")</f>
        <v>1m</v>
      </c>
    </row>
    <row r="112" spans="1:13" x14ac:dyDescent="0.35">
      <c r="A112">
        <v>103</v>
      </c>
      <c r="B112" s="19">
        <f>IFERROR(VLOOKUP($A112,'Raw - F'!$B:$Q,2,FALSE),"")</f>
        <v>44047</v>
      </c>
      <c r="C112" s="11" t="str">
        <f>IFERROR(VLOOKUP($A112,'Raw - F'!$B:$Q,4,FALSE),"")</f>
        <v>South</v>
      </c>
      <c r="D112" s="11" t="str">
        <f>IFERROR(VLOOKUP($A112,'Raw - F'!$B:$Q,3,FALSE),"")</f>
        <v>LINGFIELD PARK</v>
      </c>
      <c r="E112" s="11" t="str">
        <f>IFERROR(VLOOKUP($A112,'Raw - F'!$B:$Q,9,FALSE),"")</f>
        <v>Hcap</v>
      </c>
      <c r="F112" s="11" t="str">
        <f>SUBSTITUTE(IFERROR(VLOOKUP($A112,'Raw - F'!$B:$N,13,FALSE),""),"0","")</f>
        <v>3YO+</v>
      </c>
      <c r="G112" s="11" t="str">
        <f>SUBSTITUTE(IFERROR(VLOOKUP($A112,'Raw - F'!$B:$N,10,FALSE),""),"0","")</f>
        <v/>
      </c>
      <c r="H112" s="11" t="str">
        <f>SUBSTITUTE(IFERROR(VLOOKUP($A112,'Raw - F'!$B:$N,11,FALSE),""),"0","")</f>
        <v/>
      </c>
      <c r="I112" s="40" t="str">
        <f>IF(IFERROR(VLOOKUP($A112,'Raw - F'!$B:$P,15,FALSE),"")=0,"",IFERROR(VLOOKUP($A112,'Raw - F'!$B:$P,15,FALSE),""))</f>
        <v/>
      </c>
      <c r="J112" s="11">
        <f>IFERROR(VLOOKUP($A112,'Raw - F'!$B:$N,8,FALSE),"")</f>
        <v>6</v>
      </c>
      <c r="K112" s="11" t="str">
        <f>IFERROR(VLOOKUP($A112,'Raw - F'!$B:$V,16,FALSE),"")</f>
        <v>41-60</v>
      </c>
      <c r="L112" s="11" t="str">
        <f>IFERROR(VLOOKUP($A112,'Raw - F'!$B:$O,14,FALSE),"")</f>
        <v>A</v>
      </c>
      <c r="M112" s="11" t="str">
        <f>IFERROR(VLOOKUP($A112,'Raw - F'!$B:$O,6,FALSE),"")</f>
        <v>1m 4f</v>
      </c>
    </row>
    <row r="113" spans="1:13" x14ac:dyDescent="0.35">
      <c r="A113">
        <v>104</v>
      </c>
      <c r="B113" s="19">
        <f>IFERROR(VLOOKUP($A113,'Raw - F'!$B:$Q,2,FALSE),"")</f>
        <v>44047</v>
      </c>
      <c r="C113" s="11" t="str">
        <f>IFERROR(VLOOKUP($A113,'Raw - F'!$B:$Q,4,FALSE),"")</f>
        <v>South</v>
      </c>
      <c r="D113" s="11" t="str">
        <f>IFERROR(VLOOKUP($A113,'Raw - F'!$B:$Q,3,FALSE),"")</f>
        <v>LINGFIELD PARK</v>
      </c>
      <c r="E113" s="11" t="str">
        <f>IFERROR(VLOOKUP($A113,'Raw - F'!$B:$Q,9,FALSE),"")</f>
        <v>WFA</v>
      </c>
      <c r="F113" s="11" t="str">
        <f>SUBSTITUTE(IFERROR(VLOOKUP($A113,'Raw - F'!$B:$N,13,FALSE),""),"0","")</f>
        <v>3YO+</v>
      </c>
      <c r="G113" s="11" t="str">
        <f>SUBSTITUTE(IFERROR(VLOOKUP($A113,'Raw - F'!$B:$N,10,FALSE),""),"0","")</f>
        <v>Nov</v>
      </c>
      <c r="H113" s="11" t="str">
        <f>SUBSTITUTE(IFERROR(VLOOKUP($A113,'Raw - F'!$B:$N,11,FALSE),""),"0","")</f>
        <v/>
      </c>
      <c r="I113" s="40" t="str">
        <f>IF(IFERROR(VLOOKUP($A113,'Raw - F'!$B:$P,15,FALSE),"")=0,"",IFERROR(VLOOKUP($A113,'Raw - F'!$B:$P,15,FALSE),""))</f>
        <v/>
      </c>
      <c r="J113" s="11">
        <f>IFERROR(VLOOKUP($A113,'Raw - F'!$B:$N,8,FALSE),"")</f>
        <v>5</v>
      </c>
      <c r="K113" s="11">
        <f>IFERROR(VLOOKUP($A113,'Raw - F'!$B:$V,16,FALSE),"")</f>
        <v>0</v>
      </c>
      <c r="L113" s="11" t="str">
        <f>IFERROR(VLOOKUP($A113,'Raw - F'!$B:$O,14,FALSE),"")</f>
        <v>A</v>
      </c>
      <c r="M113" s="11" t="str">
        <f>IFERROR(VLOOKUP($A113,'Raw - F'!$B:$O,6,FALSE),"")</f>
        <v>7f</v>
      </c>
    </row>
    <row r="114" spans="1:13" x14ac:dyDescent="0.35">
      <c r="A114">
        <v>105</v>
      </c>
      <c r="B114" s="19">
        <f>IFERROR(VLOOKUP($A114,'Raw - F'!$B:$Q,2,FALSE),"")</f>
        <v>44048</v>
      </c>
      <c r="C114" s="11" t="str">
        <f>IFERROR(VLOOKUP($A114,'Raw - F'!$B:$Q,4,FALSE),"")</f>
        <v>North</v>
      </c>
      <c r="D114" s="11" t="str">
        <f>IFERROR(VLOOKUP($A114,'Raw - F'!$B:$Q,3,FALSE),"")</f>
        <v>AYR</v>
      </c>
      <c r="E114" s="11" t="str">
        <f>IFERROR(VLOOKUP($A114,'Raw - F'!$B:$Q,9,FALSE),"")</f>
        <v>Hcap</v>
      </c>
      <c r="F114" s="11" t="str">
        <f>SUBSTITUTE(IFERROR(VLOOKUP($A114,'Raw - F'!$B:$N,13,FALSE),""),"0","")</f>
        <v>3YO+</v>
      </c>
      <c r="G114" s="11" t="str">
        <f>SUBSTITUTE(IFERROR(VLOOKUP($A114,'Raw - F'!$B:$N,10,FALSE),""),"0","")</f>
        <v/>
      </c>
      <c r="H114" s="11" t="str">
        <f>SUBSTITUTE(IFERROR(VLOOKUP($A114,'Raw - F'!$B:$N,11,FALSE),""),"0","")</f>
        <v/>
      </c>
      <c r="I114" s="40" t="str">
        <f>IF(IFERROR(VLOOKUP($A114,'Raw - F'!$B:$P,15,FALSE),"")=0,"",IFERROR(VLOOKUP($A114,'Raw - F'!$B:$P,15,FALSE),""))</f>
        <v/>
      </c>
      <c r="J114" s="11">
        <f>IFERROR(VLOOKUP($A114,'Raw - F'!$B:$N,8,FALSE),"")</f>
        <v>4</v>
      </c>
      <c r="K114" s="11" t="str">
        <f>IFERROR(VLOOKUP($A114,'Raw - F'!$B:$V,16,FALSE),"")</f>
        <v>61-80</v>
      </c>
      <c r="L114" s="11" t="str">
        <f>IFERROR(VLOOKUP($A114,'Raw - F'!$B:$O,14,FALSE),"")</f>
        <v>A</v>
      </c>
      <c r="M114" s="11" t="str">
        <f>IFERROR(VLOOKUP($A114,'Raw - F'!$B:$O,6,FALSE),"")</f>
        <v>6f</v>
      </c>
    </row>
    <row r="115" spans="1:13" x14ac:dyDescent="0.35">
      <c r="A115">
        <v>106</v>
      </c>
      <c r="B115" s="19">
        <f>IFERROR(VLOOKUP($A115,'Raw - F'!$B:$Q,2,FALSE),"")</f>
        <v>44048</v>
      </c>
      <c r="C115" s="11" t="str">
        <f>IFERROR(VLOOKUP($A115,'Raw - F'!$B:$Q,4,FALSE),"")</f>
        <v>North</v>
      </c>
      <c r="D115" s="11" t="str">
        <f>IFERROR(VLOOKUP($A115,'Raw - F'!$B:$Q,3,FALSE),"")</f>
        <v>AYR</v>
      </c>
      <c r="E115" s="11" t="str">
        <f>IFERROR(VLOOKUP($A115,'Raw - F'!$B:$Q,9,FALSE),"")</f>
        <v>Hcap</v>
      </c>
      <c r="F115" s="11" t="str">
        <f>SUBSTITUTE(IFERROR(VLOOKUP($A115,'Raw - F'!$B:$N,13,FALSE),""),"0","")</f>
        <v>3YO+</v>
      </c>
      <c r="G115" s="11" t="str">
        <f>SUBSTITUTE(IFERROR(VLOOKUP($A115,'Raw - F'!$B:$N,10,FALSE),""),"0","")</f>
        <v/>
      </c>
      <c r="H115" s="11" t="str">
        <f>SUBSTITUTE(IFERROR(VLOOKUP($A115,'Raw - F'!$B:$N,11,FALSE),""),"0","")</f>
        <v/>
      </c>
      <c r="I115" s="40" t="str">
        <f>IF(IFERROR(VLOOKUP($A115,'Raw - F'!$B:$P,15,FALSE),"")=0,"",IFERROR(VLOOKUP($A115,'Raw - F'!$B:$P,15,FALSE),""))</f>
        <v/>
      </c>
      <c r="J115" s="11">
        <f>IFERROR(VLOOKUP($A115,'Raw - F'!$B:$N,8,FALSE),"")</f>
        <v>5</v>
      </c>
      <c r="K115" s="11" t="str">
        <f>IFERROR(VLOOKUP($A115,'Raw - F'!$B:$V,16,FALSE),"")</f>
        <v>56-75</v>
      </c>
      <c r="L115" s="11" t="str">
        <f>IFERROR(VLOOKUP($A115,'Raw - F'!$B:$O,14,FALSE),"")</f>
        <v>A</v>
      </c>
      <c r="M115" s="11" t="str">
        <f>IFERROR(VLOOKUP($A115,'Raw - F'!$B:$O,6,FALSE),"")</f>
        <v>1m 2f</v>
      </c>
    </row>
    <row r="116" spans="1:13" x14ac:dyDescent="0.35">
      <c r="A116">
        <v>107</v>
      </c>
      <c r="B116" s="19">
        <f>IFERROR(VLOOKUP($A116,'Raw - F'!$B:$Q,2,FALSE),"")</f>
        <v>44048</v>
      </c>
      <c r="C116" s="11" t="str">
        <f>IFERROR(VLOOKUP($A116,'Raw - F'!$B:$Q,4,FALSE),"")</f>
        <v>North</v>
      </c>
      <c r="D116" s="11" t="str">
        <f>IFERROR(VLOOKUP($A116,'Raw - F'!$B:$Q,3,FALSE),"")</f>
        <v>AYR</v>
      </c>
      <c r="E116" s="11" t="str">
        <f>IFERROR(VLOOKUP($A116,'Raw - F'!$B:$Q,9,FALSE),"")</f>
        <v>Hcap</v>
      </c>
      <c r="F116" s="11" t="str">
        <f>SUBSTITUTE(IFERROR(VLOOKUP($A116,'Raw - F'!$B:$N,13,FALSE),""),"0","")</f>
        <v>4YO+</v>
      </c>
      <c r="G116" s="11" t="str">
        <f>SUBSTITUTE(IFERROR(VLOOKUP($A116,'Raw - F'!$B:$N,10,FALSE),""),"0","")</f>
        <v/>
      </c>
      <c r="H116" s="11" t="str">
        <f>SUBSTITUTE(IFERROR(VLOOKUP($A116,'Raw - F'!$B:$N,11,FALSE),""),"0","")</f>
        <v/>
      </c>
      <c r="I116" s="40" t="str">
        <f>IF(IFERROR(VLOOKUP($A116,'Raw - F'!$B:$P,15,FALSE),"")=0,"",IFERROR(VLOOKUP($A116,'Raw - F'!$B:$P,15,FALSE),""))</f>
        <v/>
      </c>
      <c r="J116" s="11">
        <f>IFERROR(VLOOKUP($A116,'Raw - F'!$B:$N,8,FALSE),"")</f>
        <v>6</v>
      </c>
      <c r="K116" s="11" t="str">
        <f>IFERROR(VLOOKUP($A116,'Raw - F'!$B:$V,16,FALSE),"")</f>
        <v>46-65</v>
      </c>
      <c r="L116" s="11" t="str">
        <f>IFERROR(VLOOKUP($A116,'Raw - F'!$B:$O,14,FALSE),"")</f>
        <v>A</v>
      </c>
      <c r="M116" s="11" t="str">
        <f>IFERROR(VLOOKUP($A116,'Raw - F'!$B:$O,6,FALSE),"")</f>
        <v>1m</v>
      </c>
    </row>
    <row r="117" spans="1:13" x14ac:dyDescent="0.35">
      <c r="A117">
        <v>108</v>
      </c>
      <c r="B117" s="19">
        <f>IFERROR(VLOOKUP($A117,'Raw - F'!$B:$Q,2,FALSE),"")</f>
        <v>44048</v>
      </c>
      <c r="C117" s="11" t="str">
        <f>IFERROR(VLOOKUP($A117,'Raw - F'!$B:$Q,4,FALSE),"")</f>
        <v>North</v>
      </c>
      <c r="D117" s="11" t="str">
        <f>IFERROR(VLOOKUP($A117,'Raw - F'!$B:$Q,3,FALSE),"")</f>
        <v>AYR</v>
      </c>
      <c r="E117" s="11" t="str">
        <f>IFERROR(VLOOKUP($A117,'Raw - F'!$B:$Q,9,FALSE),"")</f>
        <v>WFA</v>
      </c>
      <c r="F117" s="11" t="str">
        <f>SUBSTITUTE(IFERROR(VLOOKUP($A117,'Raw - F'!$B:$N,13,FALSE),""),"0","")</f>
        <v>2YO</v>
      </c>
      <c r="G117" s="11" t="str">
        <f>SUBSTITUTE(IFERROR(VLOOKUP($A117,'Raw - F'!$B:$N,10,FALSE),""),"0","")</f>
        <v>Nov</v>
      </c>
      <c r="H117" s="11" t="str">
        <f>SUBSTITUTE(IFERROR(VLOOKUP($A117,'Raw - F'!$B:$N,11,FALSE),""),"0","")</f>
        <v>Auct</v>
      </c>
      <c r="I117" s="40">
        <f>IF(IFERROR(VLOOKUP($A117,'Raw - F'!$B:$P,15,FALSE),"")=0,"",IFERROR(VLOOKUP($A117,'Raw - F'!$B:$P,15,FALSE),""))</f>
        <v>28000</v>
      </c>
      <c r="J117" s="11">
        <f>IFERROR(VLOOKUP($A117,'Raw - F'!$B:$N,8,FALSE),"")</f>
        <v>5</v>
      </c>
      <c r="K117" s="11">
        <f>IFERROR(VLOOKUP($A117,'Raw - F'!$B:$V,16,FALSE),"")</f>
        <v>0</v>
      </c>
      <c r="L117" s="11" t="str">
        <f>IFERROR(VLOOKUP($A117,'Raw - F'!$B:$O,14,FALSE),"")</f>
        <v>A</v>
      </c>
      <c r="M117" s="11" t="str">
        <f>IFERROR(VLOOKUP($A117,'Raw - F'!$B:$O,6,FALSE),"")</f>
        <v>6f</v>
      </c>
    </row>
    <row r="118" spans="1:13" x14ac:dyDescent="0.35">
      <c r="A118">
        <v>109</v>
      </c>
      <c r="B118" s="19">
        <f>IFERROR(VLOOKUP($A118,'Raw - F'!$B:$Q,2,FALSE),"")</f>
        <v>44048</v>
      </c>
      <c r="C118" s="11" t="str">
        <f>IFERROR(VLOOKUP($A118,'Raw - F'!$B:$Q,4,FALSE),"")</f>
        <v>North</v>
      </c>
      <c r="D118" s="11" t="str">
        <f>IFERROR(VLOOKUP($A118,'Raw - F'!$B:$Q,3,FALSE),"")</f>
        <v>AYR</v>
      </c>
      <c r="E118" s="11" t="str">
        <f>IFERROR(VLOOKUP($A118,'Raw - F'!$B:$Q,9,FALSE),"")</f>
        <v>Hcap</v>
      </c>
      <c r="F118" s="11" t="str">
        <f>SUBSTITUTE(IFERROR(VLOOKUP($A118,'Raw - F'!$B:$N,13,FALSE),""),"0","")</f>
        <v>3YO+</v>
      </c>
      <c r="G118" s="11" t="str">
        <f>SUBSTITUTE(IFERROR(VLOOKUP($A118,'Raw - F'!$B:$N,10,FALSE),""),"0","")</f>
        <v/>
      </c>
      <c r="H118" s="11" t="str">
        <f>SUBSTITUTE(IFERROR(VLOOKUP($A118,'Raw - F'!$B:$N,11,FALSE),""),"0","")</f>
        <v/>
      </c>
      <c r="I118" s="40" t="str">
        <f>IF(IFERROR(VLOOKUP($A118,'Raw - F'!$B:$P,15,FALSE),"")=0,"",IFERROR(VLOOKUP($A118,'Raw - F'!$B:$P,15,FALSE),""))</f>
        <v/>
      </c>
      <c r="J118" s="11">
        <f>IFERROR(VLOOKUP($A118,'Raw - F'!$B:$N,8,FALSE),"")</f>
        <v>6</v>
      </c>
      <c r="K118" s="11" t="str">
        <f>IFERROR(VLOOKUP($A118,'Raw - F'!$B:$V,16,FALSE),"")</f>
        <v>41-60</v>
      </c>
      <c r="L118" s="11" t="str">
        <f>IFERROR(VLOOKUP($A118,'Raw - F'!$B:$O,14,FALSE),"")</f>
        <v>A</v>
      </c>
      <c r="M118" s="11" t="str">
        <f>IFERROR(VLOOKUP($A118,'Raw - F'!$B:$O,6,FALSE),"")</f>
        <v>5f</v>
      </c>
    </row>
    <row r="119" spans="1:13" x14ac:dyDescent="0.35">
      <c r="A119">
        <v>110</v>
      </c>
      <c r="B119" s="19">
        <f>IFERROR(VLOOKUP($A119,'Raw - F'!$B:$Q,2,FALSE),"")</f>
        <v>44048</v>
      </c>
      <c r="C119" s="11" t="str">
        <f>IFERROR(VLOOKUP($A119,'Raw - F'!$B:$Q,4,FALSE),"")</f>
        <v>North</v>
      </c>
      <c r="D119" s="11" t="str">
        <f>IFERROR(VLOOKUP($A119,'Raw - F'!$B:$Q,3,FALSE),"")</f>
        <v>AYR</v>
      </c>
      <c r="E119" s="11" t="str">
        <f>IFERROR(VLOOKUP($A119,'Raw - F'!$B:$Q,9,FALSE),"")</f>
        <v>Hcap</v>
      </c>
      <c r="F119" s="11" t="str">
        <f>SUBSTITUTE(IFERROR(VLOOKUP($A119,'Raw - F'!$B:$N,13,FALSE),""),"0","")</f>
        <v>3YO+</v>
      </c>
      <c r="G119" s="11" t="str">
        <f>SUBSTITUTE(IFERROR(VLOOKUP($A119,'Raw - F'!$B:$N,10,FALSE),""),"0","")</f>
        <v/>
      </c>
      <c r="H119" s="11" t="str">
        <f>SUBSTITUTE(IFERROR(VLOOKUP($A119,'Raw - F'!$B:$N,11,FALSE),""),"0","")</f>
        <v/>
      </c>
      <c r="I119" s="40" t="str">
        <f>IF(IFERROR(VLOOKUP($A119,'Raw - F'!$B:$P,15,FALSE),"")=0,"",IFERROR(VLOOKUP($A119,'Raw - F'!$B:$P,15,FALSE),""))</f>
        <v/>
      </c>
      <c r="J119" s="11">
        <f>IFERROR(VLOOKUP($A119,'Raw - F'!$B:$N,8,FALSE),"")</f>
        <v>5</v>
      </c>
      <c r="K119" s="11" t="str">
        <f>IFERROR(VLOOKUP($A119,'Raw - F'!$B:$V,16,FALSE),"")</f>
        <v>51-70</v>
      </c>
      <c r="L119" s="11" t="str">
        <f>IFERROR(VLOOKUP($A119,'Raw - F'!$B:$O,14,FALSE),"")</f>
        <v>A</v>
      </c>
      <c r="M119" s="11" t="str">
        <f>IFERROR(VLOOKUP($A119,'Raw - F'!$B:$O,6,FALSE),"")</f>
        <v>7f</v>
      </c>
    </row>
    <row r="120" spans="1:13" x14ac:dyDescent="0.35">
      <c r="A120">
        <v>111</v>
      </c>
      <c r="B120" s="19">
        <f>IFERROR(VLOOKUP($A120,'Raw - F'!$B:$Q,2,FALSE),"")</f>
        <v>44048</v>
      </c>
      <c r="C120" s="11" t="str">
        <f>IFERROR(VLOOKUP($A120,'Raw - F'!$B:$Q,4,FALSE),"")</f>
        <v>North</v>
      </c>
      <c r="D120" s="11" t="str">
        <f>IFERROR(VLOOKUP($A120,'Raw - F'!$B:$Q,3,FALSE),"")</f>
        <v>AYR</v>
      </c>
      <c r="E120" s="11" t="str">
        <f>IFERROR(VLOOKUP($A120,'Raw - F'!$B:$Q,9,FALSE),"")</f>
        <v>Hcap</v>
      </c>
      <c r="F120" s="11" t="str">
        <f>SUBSTITUTE(IFERROR(VLOOKUP($A120,'Raw - F'!$B:$N,13,FALSE),""),"0","")</f>
        <v>4YO+</v>
      </c>
      <c r="G120" s="11" t="str">
        <f>SUBSTITUTE(IFERROR(VLOOKUP($A120,'Raw - F'!$B:$N,10,FALSE),""),"0","")</f>
        <v/>
      </c>
      <c r="H120" s="11" t="str">
        <f>SUBSTITUTE(IFERROR(VLOOKUP($A120,'Raw - F'!$B:$N,11,FALSE),""),"0","")</f>
        <v/>
      </c>
      <c r="I120" s="40" t="str">
        <f>IF(IFERROR(VLOOKUP($A120,'Raw - F'!$B:$P,15,FALSE),"")=0,"",IFERROR(VLOOKUP($A120,'Raw - F'!$B:$P,15,FALSE),""))</f>
        <v/>
      </c>
      <c r="J120" s="11">
        <f>IFERROR(VLOOKUP($A120,'Raw - F'!$B:$N,8,FALSE),"")</f>
        <v>6</v>
      </c>
      <c r="K120" s="11" t="str">
        <f>IFERROR(VLOOKUP($A120,'Raw - F'!$B:$V,16,FALSE),"")</f>
        <v>41-60</v>
      </c>
      <c r="L120" s="11" t="str">
        <f>IFERROR(VLOOKUP($A120,'Raw - F'!$B:$O,14,FALSE),"")</f>
        <v>A</v>
      </c>
      <c r="M120" s="11" t="str">
        <f>IFERROR(VLOOKUP($A120,'Raw - F'!$B:$O,6,FALSE),"")</f>
        <v>2m+</v>
      </c>
    </row>
    <row r="121" spans="1:13" x14ac:dyDescent="0.35">
      <c r="A121">
        <v>112</v>
      </c>
      <c r="B121" s="19">
        <f>IFERROR(VLOOKUP($A121,'Raw - F'!$B:$Q,2,FALSE),"")</f>
        <v>44048</v>
      </c>
      <c r="C121" s="11" t="str">
        <f>IFERROR(VLOOKUP($A121,'Raw - F'!$B:$Q,4,FALSE),"")</f>
        <v>North</v>
      </c>
      <c r="D121" s="11" t="str">
        <f>IFERROR(VLOOKUP($A121,'Raw - F'!$B:$Q,3,FALSE),"")</f>
        <v>AYR</v>
      </c>
      <c r="E121" s="11" t="str">
        <f>IFERROR(VLOOKUP($A121,'Raw - F'!$B:$Q,9,FALSE),"")</f>
        <v>Hcap</v>
      </c>
      <c r="F121" s="11" t="str">
        <f>SUBSTITUTE(IFERROR(VLOOKUP($A121,'Raw - F'!$B:$N,13,FALSE),""),"0","")</f>
        <v>3YO+</v>
      </c>
      <c r="G121" s="11" t="str">
        <f>SUBSTITUTE(IFERROR(VLOOKUP($A121,'Raw - F'!$B:$N,10,FALSE),""),"0","")</f>
        <v/>
      </c>
      <c r="H121" s="11" t="str">
        <f>SUBSTITUTE(IFERROR(VLOOKUP($A121,'Raw - F'!$B:$N,11,FALSE),""),"0","")</f>
        <v/>
      </c>
      <c r="I121" s="40" t="str">
        <f>IF(IFERROR(VLOOKUP($A121,'Raw - F'!$B:$P,15,FALSE),"")=0,"",IFERROR(VLOOKUP($A121,'Raw - F'!$B:$P,15,FALSE),""))</f>
        <v/>
      </c>
      <c r="J121" s="11">
        <f>IFERROR(VLOOKUP($A121,'Raw - F'!$B:$N,8,FALSE),"")</f>
        <v>6</v>
      </c>
      <c r="K121" s="11" t="str">
        <f>IFERROR(VLOOKUP($A121,'Raw - F'!$B:$V,16,FALSE),"")</f>
        <v>41-60</v>
      </c>
      <c r="L121" s="11" t="str">
        <f>IFERROR(VLOOKUP($A121,'Raw - F'!$B:$O,14,FALSE),"")</f>
        <v>A</v>
      </c>
      <c r="M121" s="11" t="str">
        <f>IFERROR(VLOOKUP($A121,'Raw - F'!$B:$O,6,FALSE),"")</f>
        <v>7f</v>
      </c>
    </row>
    <row r="122" spans="1:13" x14ac:dyDescent="0.35">
      <c r="A122">
        <v>113</v>
      </c>
      <c r="B122" s="19">
        <f>IFERROR(VLOOKUP($A122,'Raw - F'!$B:$Q,2,FALSE),"")</f>
        <v>44048</v>
      </c>
      <c r="C122" s="11" t="str">
        <f>IFERROR(VLOOKUP($A122,'Raw - F'!$B:$Q,4,FALSE),"")</f>
        <v>South</v>
      </c>
      <c r="D122" s="11" t="str">
        <f>IFERROR(VLOOKUP($A122,'Raw - F'!$B:$Q,3,FALSE),"")</f>
        <v>LINGFIELD PARK</v>
      </c>
      <c r="E122" s="11" t="str">
        <f>IFERROR(VLOOKUP($A122,'Raw - F'!$B:$Q,9,FALSE),"")</f>
        <v>Hcap</v>
      </c>
      <c r="F122" s="11" t="str">
        <f>SUBSTITUTE(IFERROR(VLOOKUP($A122,'Raw - F'!$B:$N,13,FALSE),""),"0","")</f>
        <v>3YO</v>
      </c>
      <c r="G122" s="11" t="str">
        <f>SUBSTITUTE(IFERROR(VLOOKUP($A122,'Raw - F'!$B:$N,10,FALSE),""),"0","")</f>
        <v/>
      </c>
      <c r="H122" s="11" t="str">
        <f>SUBSTITUTE(IFERROR(VLOOKUP($A122,'Raw - F'!$B:$N,11,FALSE),""),"0","")</f>
        <v/>
      </c>
      <c r="I122" s="40" t="str">
        <f>IF(IFERROR(VLOOKUP($A122,'Raw - F'!$B:$P,15,FALSE),"")=0,"",IFERROR(VLOOKUP($A122,'Raw - F'!$B:$P,15,FALSE),""))</f>
        <v/>
      </c>
      <c r="J122" s="11">
        <f>IFERROR(VLOOKUP($A122,'Raw - F'!$B:$N,8,FALSE),"")</f>
        <v>6</v>
      </c>
      <c r="K122" s="11" t="str">
        <f>IFERROR(VLOOKUP($A122,'Raw - F'!$B:$V,16,FALSE),"")</f>
        <v>41-60</v>
      </c>
      <c r="L122" s="11" t="str">
        <f>IFERROR(VLOOKUP($A122,'Raw - F'!$B:$O,14,FALSE),"")</f>
        <v>A</v>
      </c>
      <c r="M122" s="11" t="str">
        <f>IFERROR(VLOOKUP($A122,'Raw - F'!$B:$O,6,FALSE),"")</f>
        <v>1m</v>
      </c>
    </row>
    <row r="123" spans="1:13" x14ac:dyDescent="0.35">
      <c r="A123">
        <v>114</v>
      </c>
      <c r="B123" s="19">
        <f>IFERROR(VLOOKUP($A123,'Raw - F'!$B:$Q,2,FALSE),"")</f>
        <v>44048</v>
      </c>
      <c r="C123" s="11" t="str">
        <f>IFERROR(VLOOKUP($A123,'Raw - F'!$B:$Q,4,FALSE),"")</f>
        <v>South</v>
      </c>
      <c r="D123" s="11" t="str">
        <f>IFERROR(VLOOKUP($A123,'Raw - F'!$B:$Q,3,FALSE),"")</f>
        <v>LINGFIELD PARK</v>
      </c>
      <c r="E123" s="11" t="str">
        <f>IFERROR(VLOOKUP($A123,'Raw - F'!$B:$Q,9,FALSE),"")</f>
        <v>WFA</v>
      </c>
      <c r="F123" s="11" t="str">
        <f>SUBSTITUTE(IFERROR(VLOOKUP($A123,'Raw - F'!$B:$N,13,FALSE),""),"0","")</f>
        <v>3YO+</v>
      </c>
      <c r="G123" s="11" t="str">
        <f>SUBSTITUTE(IFERROR(VLOOKUP($A123,'Raw - F'!$B:$N,10,FALSE),""),"0","")</f>
        <v>Mdn</v>
      </c>
      <c r="H123" s="11" t="str">
        <f>SUBSTITUTE(IFERROR(VLOOKUP($A123,'Raw - F'!$B:$N,11,FALSE),""),"0","")</f>
        <v/>
      </c>
      <c r="I123" s="40" t="str">
        <f>IF(IFERROR(VLOOKUP($A123,'Raw - F'!$B:$P,15,FALSE),"")=0,"",IFERROR(VLOOKUP($A123,'Raw - F'!$B:$P,15,FALSE),""))</f>
        <v/>
      </c>
      <c r="J123" s="11">
        <f>IFERROR(VLOOKUP($A123,'Raw - F'!$B:$N,8,FALSE),"")</f>
        <v>5</v>
      </c>
      <c r="K123" s="11">
        <f>IFERROR(VLOOKUP($A123,'Raw - F'!$B:$V,16,FALSE),"")</f>
        <v>0</v>
      </c>
      <c r="L123" s="11" t="str">
        <f>IFERROR(VLOOKUP($A123,'Raw - F'!$B:$O,14,FALSE),"")</f>
        <v>A</v>
      </c>
      <c r="M123" s="11" t="str">
        <f>IFERROR(VLOOKUP($A123,'Raw - F'!$B:$O,6,FALSE),"")</f>
        <v>5f</v>
      </c>
    </row>
    <row r="124" spans="1:13" x14ac:dyDescent="0.35">
      <c r="A124">
        <v>115</v>
      </c>
      <c r="B124" s="19">
        <f>IFERROR(VLOOKUP($A124,'Raw - F'!$B:$Q,2,FALSE),"")</f>
        <v>44048</v>
      </c>
      <c r="C124" s="11" t="str">
        <f>IFERROR(VLOOKUP($A124,'Raw - F'!$B:$Q,4,FALSE),"")</f>
        <v>South</v>
      </c>
      <c r="D124" s="11" t="str">
        <f>IFERROR(VLOOKUP($A124,'Raw - F'!$B:$Q,3,FALSE),"")</f>
        <v>LINGFIELD PARK</v>
      </c>
      <c r="E124" s="11" t="str">
        <f>IFERROR(VLOOKUP($A124,'Raw - F'!$B:$Q,9,FALSE),"")</f>
        <v>Hcap</v>
      </c>
      <c r="F124" s="11" t="str">
        <f>SUBSTITUTE(IFERROR(VLOOKUP($A124,'Raw - F'!$B:$N,13,FALSE),""),"0","")</f>
        <v>3YO+</v>
      </c>
      <c r="G124" s="11" t="str">
        <f>SUBSTITUTE(IFERROR(VLOOKUP($A124,'Raw - F'!$B:$N,10,FALSE),""),"0","")</f>
        <v/>
      </c>
      <c r="H124" s="11" t="str">
        <f>SUBSTITUTE(IFERROR(VLOOKUP($A124,'Raw - F'!$B:$N,11,FALSE),""),"0","")</f>
        <v/>
      </c>
      <c r="I124" s="40" t="str">
        <f>IF(IFERROR(VLOOKUP($A124,'Raw - F'!$B:$P,15,FALSE),"")=0,"",IFERROR(VLOOKUP($A124,'Raw - F'!$B:$P,15,FALSE),""))</f>
        <v/>
      </c>
      <c r="J124" s="11">
        <f>IFERROR(VLOOKUP($A124,'Raw - F'!$B:$N,8,FALSE),"")</f>
        <v>5</v>
      </c>
      <c r="K124" s="11" t="str">
        <f>IFERROR(VLOOKUP($A124,'Raw - F'!$B:$V,16,FALSE),"")</f>
        <v>56-75</v>
      </c>
      <c r="L124" s="11" t="str">
        <f>IFERROR(VLOOKUP($A124,'Raw - F'!$B:$O,14,FALSE),"")</f>
        <v>A</v>
      </c>
      <c r="M124" s="11" t="str">
        <f>IFERROR(VLOOKUP($A124,'Raw - F'!$B:$O,6,FALSE),"")</f>
        <v>6f</v>
      </c>
    </row>
    <row r="125" spans="1:13" x14ac:dyDescent="0.35">
      <c r="A125">
        <v>116</v>
      </c>
      <c r="B125" s="19">
        <f>IFERROR(VLOOKUP($A125,'Raw - F'!$B:$Q,2,FALSE),"")</f>
        <v>44048</v>
      </c>
      <c r="C125" s="11" t="str">
        <f>IFERROR(VLOOKUP($A125,'Raw - F'!$B:$Q,4,FALSE),"")</f>
        <v>South</v>
      </c>
      <c r="D125" s="11" t="str">
        <f>IFERROR(VLOOKUP($A125,'Raw - F'!$B:$Q,3,FALSE),"")</f>
        <v>LINGFIELD PARK</v>
      </c>
      <c r="E125" s="11" t="str">
        <f>IFERROR(VLOOKUP($A125,'Raw - F'!$B:$Q,9,FALSE),"")</f>
        <v>WFA</v>
      </c>
      <c r="F125" s="11" t="str">
        <f>SUBSTITUTE(IFERROR(VLOOKUP($A125,'Raw - F'!$B:$N,13,FALSE),""),"0","")</f>
        <v>3-5YO</v>
      </c>
      <c r="G125" s="11" t="str">
        <f>SUBSTITUTE(IFERROR(VLOOKUP($A125,'Raw - F'!$B:$N,10,FALSE),""),"0","")</f>
        <v>Mdn</v>
      </c>
      <c r="H125" s="11" t="str">
        <f>SUBSTITUTE(IFERROR(VLOOKUP($A125,'Raw - F'!$B:$N,11,FALSE),""),"0","")</f>
        <v/>
      </c>
      <c r="I125" s="40" t="str">
        <f>IF(IFERROR(VLOOKUP($A125,'Raw - F'!$B:$P,15,FALSE),"")=0,"",IFERROR(VLOOKUP($A125,'Raw - F'!$B:$P,15,FALSE),""))</f>
        <v/>
      </c>
      <c r="J125" s="11">
        <f>IFERROR(VLOOKUP($A125,'Raw - F'!$B:$N,8,FALSE),"")</f>
        <v>5</v>
      </c>
      <c r="K125" s="11">
        <f>IFERROR(VLOOKUP($A125,'Raw - F'!$B:$V,16,FALSE),"")</f>
        <v>0</v>
      </c>
      <c r="L125" s="11" t="str">
        <f>IFERROR(VLOOKUP($A125,'Raw - F'!$B:$O,14,FALSE),"")</f>
        <v>A</v>
      </c>
      <c r="M125" s="11" t="str">
        <f>IFERROR(VLOOKUP($A125,'Raw - F'!$B:$O,6,FALSE),"")</f>
        <v>1m 2f</v>
      </c>
    </row>
    <row r="126" spans="1:13" x14ac:dyDescent="0.35">
      <c r="A126">
        <v>117</v>
      </c>
      <c r="B126" s="19">
        <f>IFERROR(VLOOKUP($A126,'Raw - F'!$B:$Q,2,FALSE),"")</f>
        <v>44048</v>
      </c>
      <c r="C126" s="11" t="str">
        <f>IFERROR(VLOOKUP($A126,'Raw - F'!$B:$Q,4,FALSE),"")</f>
        <v>South</v>
      </c>
      <c r="D126" s="11" t="str">
        <f>IFERROR(VLOOKUP($A126,'Raw - F'!$B:$Q,3,FALSE),"")</f>
        <v>LINGFIELD PARK</v>
      </c>
      <c r="E126" s="11" t="str">
        <f>IFERROR(VLOOKUP($A126,'Raw - F'!$B:$Q,9,FALSE),"")</f>
        <v>Hcap</v>
      </c>
      <c r="F126" s="11" t="str">
        <f>SUBSTITUTE(IFERROR(VLOOKUP($A126,'Raw - F'!$B:$N,13,FALSE),""),"0","")</f>
        <v>3YO+</v>
      </c>
      <c r="G126" s="11" t="str">
        <f>SUBSTITUTE(IFERROR(VLOOKUP($A126,'Raw - F'!$B:$N,10,FALSE),""),"0","")</f>
        <v/>
      </c>
      <c r="H126" s="11" t="str">
        <f>SUBSTITUTE(IFERROR(VLOOKUP($A126,'Raw - F'!$B:$N,11,FALSE),""),"0","")</f>
        <v/>
      </c>
      <c r="I126" s="40" t="str">
        <f>IF(IFERROR(VLOOKUP($A126,'Raw - F'!$B:$P,15,FALSE),"")=0,"",IFERROR(VLOOKUP($A126,'Raw - F'!$B:$P,15,FALSE),""))</f>
        <v/>
      </c>
      <c r="J126" s="11">
        <f>IFERROR(VLOOKUP($A126,'Raw - F'!$B:$N,8,FALSE),"")</f>
        <v>5</v>
      </c>
      <c r="K126" s="11" t="str">
        <f>IFERROR(VLOOKUP($A126,'Raw - F'!$B:$V,16,FALSE),"")</f>
        <v>51-70</v>
      </c>
      <c r="L126" s="11" t="str">
        <f>IFERROR(VLOOKUP($A126,'Raw - F'!$B:$O,14,FALSE),"")</f>
        <v>F</v>
      </c>
      <c r="M126" s="11" t="str">
        <f>IFERROR(VLOOKUP($A126,'Raw - F'!$B:$O,6,FALSE),"")</f>
        <v>1m 4f</v>
      </c>
    </row>
    <row r="127" spans="1:13" x14ac:dyDescent="0.35">
      <c r="A127">
        <v>118</v>
      </c>
      <c r="B127" s="19">
        <f>IFERROR(VLOOKUP($A127,'Raw - F'!$B:$Q,2,FALSE),"")</f>
        <v>44048</v>
      </c>
      <c r="C127" s="11" t="str">
        <f>IFERROR(VLOOKUP($A127,'Raw - F'!$B:$Q,4,FALSE),"")</f>
        <v>South</v>
      </c>
      <c r="D127" s="11" t="str">
        <f>IFERROR(VLOOKUP($A127,'Raw - F'!$B:$Q,3,FALSE),"")</f>
        <v>LINGFIELD PARK</v>
      </c>
      <c r="E127" s="11" t="str">
        <f>IFERROR(VLOOKUP($A127,'Raw - F'!$B:$Q,9,FALSE),"")</f>
        <v>WFA</v>
      </c>
      <c r="F127" s="11" t="str">
        <f>SUBSTITUTE(IFERROR(VLOOKUP($A127,'Raw - F'!$B:$N,13,FALSE),""),"0","")</f>
        <v>2YO</v>
      </c>
      <c r="G127" s="11" t="str">
        <f>SUBSTITUTE(IFERROR(VLOOKUP($A127,'Raw - F'!$B:$N,10,FALSE),""),"0","")</f>
        <v>Nov</v>
      </c>
      <c r="H127" s="11" t="str">
        <f>SUBSTITUTE(IFERROR(VLOOKUP($A127,'Raw - F'!$B:$N,11,FALSE),""),"0","")</f>
        <v/>
      </c>
      <c r="I127" s="40" t="str">
        <f>IF(IFERROR(VLOOKUP($A127,'Raw - F'!$B:$P,15,FALSE),"")=0,"",IFERROR(VLOOKUP($A127,'Raw - F'!$B:$P,15,FALSE),""))</f>
        <v/>
      </c>
      <c r="J127" s="11">
        <f>IFERROR(VLOOKUP($A127,'Raw - F'!$B:$N,8,FALSE),"")</f>
        <v>5</v>
      </c>
      <c r="K127" s="11">
        <f>IFERROR(VLOOKUP($A127,'Raw - F'!$B:$V,16,FALSE),"")</f>
        <v>0</v>
      </c>
      <c r="L127" s="11" t="str">
        <f>IFERROR(VLOOKUP($A127,'Raw - F'!$B:$O,14,FALSE),"")</f>
        <v>F</v>
      </c>
      <c r="M127" s="11" t="str">
        <f>IFERROR(VLOOKUP($A127,'Raw - F'!$B:$O,6,FALSE),"")</f>
        <v>1m</v>
      </c>
    </row>
    <row r="128" spans="1:13" x14ac:dyDescent="0.35">
      <c r="A128">
        <v>119</v>
      </c>
      <c r="B128" s="19">
        <f>IFERROR(VLOOKUP($A128,'Raw - F'!$B:$Q,2,FALSE),"")</f>
        <v>44048</v>
      </c>
      <c r="C128" s="11" t="str">
        <f>IFERROR(VLOOKUP($A128,'Raw - F'!$B:$Q,4,FALSE),"")</f>
        <v>South</v>
      </c>
      <c r="D128" s="11" t="str">
        <f>IFERROR(VLOOKUP($A128,'Raw - F'!$B:$Q,3,FALSE),"")</f>
        <v>LINGFIELD PARK</v>
      </c>
      <c r="E128" s="11" t="str">
        <f>IFERROR(VLOOKUP($A128,'Raw - F'!$B:$Q,9,FALSE),"")</f>
        <v>Hcap</v>
      </c>
      <c r="F128" s="11" t="str">
        <f>SUBSTITUTE(IFERROR(VLOOKUP($A128,'Raw - F'!$B:$N,13,FALSE),""),"0","")</f>
        <v>2YO</v>
      </c>
      <c r="G128" s="11" t="str">
        <f>SUBSTITUTE(IFERROR(VLOOKUP($A128,'Raw - F'!$B:$N,10,FALSE),""),"0","")</f>
        <v/>
      </c>
      <c r="H128" s="11" t="str">
        <f>SUBSTITUTE(IFERROR(VLOOKUP($A128,'Raw - F'!$B:$N,11,FALSE),""),"0","")</f>
        <v/>
      </c>
      <c r="I128" s="40" t="str">
        <f>IF(IFERROR(VLOOKUP($A128,'Raw - F'!$B:$P,15,FALSE),"")=0,"",IFERROR(VLOOKUP($A128,'Raw - F'!$B:$P,15,FALSE),""))</f>
        <v/>
      </c>
      <c r="J128" s="11">
        <f>IFERROR(VLOOKUP($A128,'Raw - F'!$B:$N,8,FALSE),"")</f>
        <v>6</v>
      </c>
      <c r="K128" s="11" t="str">
        <f>IFERROR(VLOOKUP($A128,'Raw - F'!$B:$V,16,FALSE),"")</f>
        <v>46-65</v>
      </c>
      <c r="L128" s="11" t="str">
        <f>IFERROR(VLOOKUP($A128,'Raw - F'!$B:$O,14,FALSE),"")</f>
        <v>A</v>
      </c>
      <c r="M128" s="11" t="str">
        <f>IFERROR(VLOOKUP($A128,'Raw - F'!$B:$O,6,FALSE),"")</f>
        <v>6f</v>
      </c>
    </row>
    <row r="129" spans="1:13" x14ac:dyDescent="0.35">
      <c r="A129">
        <v>120</v>
      </c>
      <c r="B129" s="19">
        <f>IFERROR(VLOOKUP($A129,'Raw - F'!$B:$Q,2,FALSE),"")</f>
        <v>44048</v>
      </c>
      <c r="C129" s="11" t="str">
        <f>IFERROR(VLOOKUP($A129,'Raw - F'!$B:$Q,4,FALSE),"")</f>
        <v>South</v>
      </c>
      <c r="D129" s="11" t="str">
        <f>IFERROR(VLOOKUP($A129,'Raw - F'!$B:$Q,3,FALSE),"")</f>
        <v>LINGFIELD PARK</v>
      </c>
      <c r="E129" s="11" t="str">
        <f>IFERROR(VLOOKUP($A129,'Raw - F'!$B:$Q,9,FALSE),"")</f>
        <v>WFA</v>
      </c>
      <c r="F129" s="11" t="str">
        <f>SUBSTITUTE(IFERROR(VLOOKUP($A129,'Raw - F'!$B:$N,13,FALSE),""),"0","")</f>
        <v>3YO+</v>
      </c>
      <c r="G129" s="11" t="str">
        <f>SUBSTITUTE(IFERROR(VLOOKUP($A129,'Raw - F'!$B:$N,10,FALSE),""),"0","")</f>
        <v>Mdn</v>
      </c>
      <c r="H129" s="11" t="str">
        <f>SUBSTITUTE(IFERROR(VLOOKUP($A129,'Raw - F'!$B:$N,11,FALSE),""),"0","")</f>
        <v/>
      </c>
      <c r="I129" s="40" t="str">
        <f>IF(IFERROR(VLOOKUP($A129,'Raw - F'!$B:$P,15,FALSE),"")=0,"",IFERROR(VLOOKUP($A129,'Raw - F'!$B:$P,15,FALSE),""))</f>
        <v/>
      </c>
      <c r="J129" s="11">
        <f>IFERROR(VLOOKUP($A129,'Raw - F'!$B:$N,8,FALSE),"")</f>
        <v>5</v>
      </c>
      <c r="K129" s="11">
        <f>IFERROR(VLOOKUP($A129,'Raw - F'!$B:$V,16,FALSE),"")</f>
        <v>0</v>
      </c>
      <c r="L129" s="11" t="str">
        <f>IFERROR(VLOOKUP($A129,'Raw - F'!$B:$O,14,FALSE),"")</f>
        <v>A</v>
      </c>
      <c r="M129" s="11" t="str">
        <f>IFERROR(VLOOKUP($A129,'Raw - F'!$B:$O,6,FALSE),"")</f>
        <v>1m 4f</v>
      </c>
    </row>
    <row r="130" spans="1:13" x14ac:dyDescent="0.35">
      <c r="A130">
        <v>121</v>
      </c>
      <c r="B130" s="19">
        <f>IFERROR(VLOOKUP($A130,'Raw - F'!$B:$Q,2,FALSE),"")</f>
        <v>44049</v>
      </c>
      <c r="C130" s="18" t="str">
        <f>IFERROR(VLOOKUP($A130,'Raw - F'!$B:$Q,4,FALSE),"")</f>
        <v>South</v>
      </c>
      <c r="D130" s="18" t="str">
        <f>IFERROR(VLOOKUP($A130,'Raw - F'!$B:$Q,3,FALSE),"")</f>
        <v>BATH</v>
      </c>
      <c r="E130" s="18" t="str">
        <f>IFERROR(VLOOKUP($A130,'Raw - F'!$B:$Q,9,FALSE),"")</f>
        <v>WFA</v>
      </c>
      <c r="F130" s="18" t="str">
        <f>SUBSTITUTE(IFERROR(VLOOKUP($A130,'Raw - F'!$B:$N,13,FALSE),""),"0","")</f>
        <v>2YO</v>
      </c>
      <c r="G130" s="18" t="str">
        <f>SUBSTITUTE(IFERROR(VLOOKUP($A130,'Raw - F'!$B:$N,10,FALSE),""),"0","")</f>
        <v>Nov</v>
      </c>
      <c r="H130" s="18" t="str">
        <f>SUBSTITUTE(IFERROR(VLOOKUP($A130,'Raw - F'!$B:$N,11,FALSE),""),"0","")</f>
        <v/>
      </c>
      <c r="I130" s="40" t="str">
        <f>IF(IFERROR(VLOOKUP($A130,'Raw - F'!$B:$P,15,FALSE),"")=0,"",IFERROR(VLOOKUP($A130,'Raw - F'!$B:$P,15,FALSE),""))</f>
        <v/>
      </c>
      <c r="J130" s="18">
        <f>IFERROR(VLOOKUP($A130,'Raw - F'!$B:$N,8,FALSE),"")</f>
        <v>5</v>
      </c>
      <c r="K130" s="18">
        <f>IFERROR(VLOOKUP($A130,'Raw - F'!$B:$V,16,FALSE),"")</f>
        <v>0</v>
      </c>
      <c r="L130" s="18" t="str">
        <f>IFERROR(VLOOKUP($A130,'Raw - F'!$B:$O,14,FALSE),"")</f>
        <v>A</v>
      </c>
      <c r="M130" s="18" t="str">
        <f>IFERROR(VLOOKUP($A130,'Raw - F'!$B:$O,6,FALSE),"")</f>
        <v>6f</v>
      </c>
    </row>
    <row r="131" spans="1:13" x14ac:dyDescent="0.35">
      <c r="A131">
        <v>122</v>
      </c>
      <c r="B131" s="19">
        <f>IFERROR(VLOOKUP($A131,'Raw - F'!$B:$Q,2,FALSE),"")</f>
        <v>44049</v>
      </c>
      <c r="C131" s="18" t="str">
        <f>IFERROR(VLOOKUP($A131,'Raw - F'!$B:$Q,4,FALSE),"")</f>
        <v>South</v>
      </c>
      <c r="D131" s="18" t="str">
        <f>IFERROR(VLOOKUP($A131,'Raw - F'!$B:$Q,3,FALSE),"")</f>
        <v>BATH</v>
      </c>
      <c r="E131" s="18" t="str">
        <f>IFERROR(VLOOKUP($A131,'Raw - F'!$B:$Q,9,FALSE),"")</f>
        <v>Hcap</v>
      </c>
      <c r="F131" s="18" t="str">
        <f>SUBSTITUTE(IFERROR(VLOOKUP($A131,'Raw - F'!$B:$N,13,FALSE),""),"0","")</f>
        <v>3YO+</v>
      </c>
      <c r="G131" s="18" t="str">
        <f>SUBSTITUTE(IFERROR(VLOOKUP($A131,'Raw - F'!$B:$N,10,FALSE),""),"0","")</f>
        <v/>
      </c>
      <c r="H131" s="18" t="str">
        <f>SUBSTITUTE(IFERROR(VLOOKUP($A131,'Raw - F'!$B:$N,11,FALSE),""),"0","")</f>
        <v/>
      </c>
      <c r="I131" s="40" t="str">
        <f>IF(IFERROR(VLOOKUP($A131,'Raw - F'!$B:$P,15,FALSE),"")=0,"",IFERROR(VLOOKUP($A131,'Raw - F'!$B:$P,15,FALSE),""))</f>
        <v/>
      </c>
      <c r="J131" s="18">
        <f>IFERROR(VLOOKUP($A131,'Raw - F'!$B:$N,8,FALSE),"")</f>
        <v>6</v>
      </c>
      <c r="K131" s="18" t="str">
        <f>IFERROR(VLOOKUP($A131,'Raw - F'!$B:$V,16,FALSE),"")</f>
        <v>46-65</v>
      </c>
      <c r="L131" s="18" t="str">
        <f>IFERROR(VLOOKUP($A131,'Raw - F'!$B:$O,14,FALSE),"")</f>
        <v>A</v>
      </c>
      <c r="M131" s="18" t="str">
        <f>IFERROR(VLOOKUP($A131,'Raw - F'!$B:$O,6,FALSE),"")</f>
        <v>5f</v>
      </c>
    </row>
    <row r="132" spans="1:13" x14ac:dyDescent="0.35">
      <c r="A132">
        <v>123</v>
      </c>
      <c r="B132" s="19">
        <f>IFERROR(VLOOKUP($A132,'Raw - F'!$B:$Q,2,FALSE),"")</f>
        <v>44049</v>
      </c>
      <c r="C132" s="18" t="str">
        <f>IFERROR(VLOOKUP($A132,'Raw - F'!$B:$Q,4,FALSE),"")</f>
        <v>South</v>
      </c>
      <c r="D132" s="18" t="str">
        <f>IFERROR(VLOOKUP($A132,'Raw - F'!$B:$Q,3,FALSE),"")</f>
        <v>BATH</v>
      </c>
      <c r="E132" s="18" t="str">
        <f>IFERROR(VLOOKUP($A132,'Raw - F'!$B:$Q,9,FALSE),"")</f>
        <v>Hcap</v>
      </c>
      <c r="F132" s="18" t="str">
        <f>SUBSTITUTE(IFERROR(VLOOKUP($A132,'Raw - F'!$B:$N,13,FALSE),""),"0","")</f>
        <v>3YO+</v>
      </c>
      <c r="G132" s="18" t="str">
        <f>SUBSTITUTE(IFERROR(VLOOKUP($A132,'Raw - F'!$B:$N,10,FALSE),""),"0","")</f>
        <v/>
      </c>
      <c r="H132" s="18" t="str">
        <f>SUBSTITUTE(IFERROR(VLOOKUP($A132,'Raw - F'!$B:$N,11,FALSE),""),"0","")</f>
        <v/>
      </c>
      <c r="I132" s="40" t="str">
        <f>IF(IFERROR(VLOOKUP($A132,'Raw - F'!$B:$P,15,FALSE),"")=0,"",IFERROR(VLOOKUP($A132,'Raw - F'!$B:$P,15,FALSE),""))</f>
        <v/>
      </c>
      <c r="J132" s="18">
        <f>IFERROR(VLOOKUP($A132,'Raw - F'!$B:$N,8,FALSE),"")</f>
        <v>5</v>
      </c>
      <c r="K132" s="18" t="str">
        <f>IFERROR(VLOOKUP($A132,'Raw - F'!$B:$V,16,FALSE),"")</f>
        <v>51-70</v>
      </c>
      <c r="L132" s="18" t="str">
        <f>IFERROR(VLOOKUP($A132,'Raw - F'!$B:$O,14,FALSE),"")</f>
        <v>A</v>
      </c>
      <c r="M132" s="18" t="str">
        <f>IFERROR(VLOOKUP($A132,'Raw - F'!$B:$O,6,FALSE),"")</f>
        <v>6f</v>
      </c>
    </row>
    <row r="133" spans="1:13" x14ac:dyDescent="0.35">
      <c r="A133">
        <v>124</v>
      </c>
      <c r="B133" s="19">
        <f>IFERROR(VLOOKUP($A133,'Raw - F'!$B:$Q,2,FALSE),"")</f>
        <v>44049</v>
      </c>
      <c r="C133" s="18" t="str">
        <f>IFERROR(VLOOKUP($A133,'Raw - F'!$B:$Q,4,FALSE),"")</f>
        <v>South</v>
      </c>
      <c r="D133" s="18" t="str">
        <f>IFERROR(VLOOKUP($A133,'Raw - F'!$B:$Q,3,FALSE),"")</f>
        <v>BATH</v>
      </c>
      <c r="E133" s="18" t="str">
        <f>IFERROR(VLOOKUP($A133,'Raw - F'!$B:$Q,9,FALSE),"")</f>
        <v>Hcap</v>
      </c>
      <c r="F133" s="18" t="str">
        <f>SUBSTITUTE(IFERROR(VLOOKUP($A133,'Raw - F'!$B:$N,13,FALSE),""),"0","")</f>
        <v>3YO+</v>
      </c>
      <c r="G133" s="18" t="str">
        <f>SUBSTITUTE(IFERROR(VLOOKUP($A133,'Raw - F'!$B:$N,10,FALSE),""),"0","")</f>
        <v/>
      </c>
      <c r="H133" s="18" t="str">
        <f>SUBSTITUTE(IFERROR(VLOOKUP($A133,'Raw - F'!$B:$N,11,FALSE),""),"0","")</f>
        <v/>
      </c>
      <c r="I133" s="40" t="str">
        <f>IF(IFERROR(VLOOKUP($A133,'Raw - F'!$B:$P,15,FALSE),"")=0,"",IFERROR(VLOOKUP($A133,'Raw - F'!$B:$P,15,FALSE),""))</f>
        <v/>
      </c>
      <c r="J133" s="18">
        <f>IFERROR(VLOOKUP($A133,'Raw - F'!$B:$N,8,FALSE),"")</f>
        <v>5</v>
      </c>
      <c r="K133" s="18" t="str">
        <f>IFERROR(VLOOKUP($A133,'Raw - F'!$B:$V,16,FALSE),"")</f>
        <v>51-70</v>
      </c>
      <c r="L133" s="18" t="str">
        <f>IFERROR(VLOOKUP($A133,'Raw - F'!$B:$O,14,FALSE),"")</f>
        <v>F</v>
      </c>
      <c r="M133" s="18" t="str">
        <f>IFERROR(VLOOKUP($A133,'Raw - F'!$B:$O,6,FALSE),"")</f>
        <v>1m 2f</v>
      </c>
    </row>
    <row r="134" spans="1:13" x14ac:dyDescent="0.35">
      <c r="A134">
        <v>125</v>
      </c>
      <c r="B134" s="19">
        <f>IFERROR(VLOOKUP($A134,'Raw - F'!$B:$Q,2,FALSE),"")</f>
        <v>44049</v>
      </c>
      <c r="C134" s="18" t="str">
        <f>IFERROR(VLOOKUP($A134,'Raw - F'!$B:$Q,4,FALSE),"")</f>
        <v>South</v>
      </c>
      <c r="D134" s="18" t="str">
        <f>IFERROR(VLOOKUP($A134,'Raw - F'!$B:$Q,3,FALSE),"")</f>
        <v>BATH</v>
      </c>
      <c r="E134" s="18" t="str">
        <f>IFERROR(VLOOKUP($A134,'Raw - F'!$B:$Q,9,FALSE),"")</f>
        <v>Hcap</v>
      </c>
      <c r="F134" s="18" t="str">
        <f>SUBSTITUTE(IFERROR(VLOOKUP($A134,'Raw - F'!$B:$N,13,FALSE),""),"0","")</f>
        <v>3YO</v>
      </c>
      <c r="G134" s="18" t="str">
        <f>SUBSTITUTE(IFERROR(VLOOKUP($A134,'Raw - F'!$B:$N,10,FALSE),""),"0","")</f>
        <v/>
      </c>
      <c r="H134" s="18" t="str">
        <f>SUBSTITUTE(IFERROR(VLOOKUP($A134,'Raw - F'!$B:$N,11,FALSE),""),"0","")</f>
        <v/>
      </c>
      <c r="I134" s="40" t="str">
        <f>IF(IFERROR(VLOOKUP($A134,'Raw - F'!$B:$P,15,FALSE),"")=0,"",IFERROR(VLOOKUP($A134,'Raw - F'!$B:$P,15,FALSE),""))</f>
        <v/>
      </c>
      <c r="J134" s="18">
        <f>IFERROR(VLOOKUP($A134,'Raw - F'!$B:$N,8,FALSE),"")</f>
        <v>6</v>
      </c>
      <c r="K134" s="18" t="str">
        <f>IFERROR(VLOOKUP($A134,'Raw - F'!$B:$V,16,FALSE),"")</f>
        <v>46-65</v>
      </c>
      <c r="L134" s="18" t="str">
        <f>IFERROR(VLOOKUP($A134,'Raw - F'!$B:$O,14,FALSE),"")</f>
        <v>A</v>
      </c>
      <c r="M134" s="18" t="str">
        <f>IFERROR(VLOOKUP($A134,'Raw - F'!$B:$O,6,FALSE),"")</f>
        <v>1m</v>
      </c>
    </row>
    <row r="135" spans="1:13" x14ac:dyDescent="0.35">
      <c r="A135">
        <v>126</v>
      </c>
      <c r="B135" s="19">
        <f>IFERROR(VLOOKUP($A135,'Raw - F'!$B:$Q,2,FALSE),"")</f>
        <v>44049</v>
      </c>
      <c r="C135" s="18" t="str">
        <f>IFERROR(VLOOKUP($A135,'Raw - F'!$B:$Q,4,FALSE),"")</f>
        <v>South</v>
      </c>
      <c r="D135" s="18" t="str">
        <f>IFERROR(VLOOKUP($A135,'Raw - F'!$B:$Q,3,FALSE),"")</f>
        <v>BATH</v>
      </c>
      <c r="E135" s="18" t="str">
        <f>IFERROR(VLOOKUP($A135,'Raw - F'!$B:$Q,9,FALSE),"")</f>
        <v>Hcap</v>
      </c>
      <c r="F135" s="18" t="str">
        <f>SUBSTITUTE(IFERROR(VLOOKUP($A135,'Raw - F'!$B:$N,13,FALSE),""),"0","")</f>
        <v>3YO</v>
      </c>
      <c r="G135" s="18" t="str">
        <f>SUBSTITUTE(IFERROR(VLOOKUP($A135,'Raw - F'!$B:$N,10,FALSE),""),"0","")</f>
        <v/>
      </c>
      <c r="H135" s="18" t="str">
        <f>SUBSTITUTE(IFERROR(VLOOKUP($A135,'Raw - F'!$B:$N,11,FALSE),""),"0","")</f>
        <v/>
      </c>
      <c r="I135" s="40" t="str">
        <f>IF(IFERROR(VLOOKUP($A135,'Raw - F'!$B:$P,15,FALSE),"")=0,"",IFERROR(VLOOKUP($A135,'Raw - F'!$B:$P,15,FALSE),""))</f>
        <v/>
      </c>
      <c r="J135" s="18">
        <f>IFERROR(VLOOKUP($A135,'Raw - F'!$B:$N,8,FALSE),"")</f>
        <v>6</v>
      </c>
      <c r="K135" s="18" t="str">
        <f>IFERROR(VLOOKUP($A135,'Raw - F'!$B:$V,16,FALSE),"")</f>
        <v>41-60</v>
      </c>
      <c r="L135" s="18" t="str">
        <f>IFERROR(VLOOKUP($A135,'Raw - F'!$B:$O,14,FALSE),"")</f>
        <v>A</v>
      </c>
      <c r="M135" s="18" t="str">
        <f>IFERROR(VLOOKUP($A135,'Raw - F'!$B:$O,6,FALSE),"")</f>
        <v>1m 6f</v>
      </c>
    </row>
    <row r="136" spans="1:13" x14ac:dyDescent="0.35">
      <c r="A136">
        <v>127</v>
      </c>
      <c r="B136" s="19">
        <f>IFERROR(VLOOKUP($A136,'Raw - F'!$B:$Q,2,FALSE),"")</f>
        <v>44049</v>
      </c>
      <c r="C136" s="18" t="str">
        <f>IFERROR(VLOOKUP($A136,'Raw - F'!$B:$Q,4,FALSE),"")</f>
        <v>South</v>
      </c>
      <c r="D136" s="18" t="str">
        <f>IFERROR(VLOOKUP($A136,'Raw - F'!$B:$Q,3,FALSE),"")</f>
        <v>BATH</v>
      </c>
      <c r="E136" s="18" t="str">
        <f>IFERROR(VLOOKUP($A136,'Raw - F'!$B:$Q,9,FALSE),"")</f>
        <v>Hcap</v>
      </c>
      <c r="F136" s="18" t="str">
        <f>SUBSTITUTE(IFERROR(VLOOKUP($A136,'Raw - F'!$B:$N,13,FALSE),""),"0","")</f>
        <v>3YO+</v>
      </c>
      <c r="G136" s="18" t="str">
        <f>SUBSTITUTE(IFERROR(VLOOKUP($A136,'Raw - F'!$B:$N,10,FALSE),""),"0","")</f>
        <v/>
      </c>
      <c r="H136" s="18" t="str">
        <f>SUBSTITUTE(IFERROR(VLOOKUP($A136,'Raw - F'!$B:$N,11,FALSE),""),"0","")</f>
        <v/>
      </c>
      <c r="I136" s="40" t="str">
        <f>IF(IFERROR(VLOOKUP($A136,'Raw - F'!$B:$P,15,FALSE),"")=0,"",IFERROR(VLOOKUP($A136,'Raw - F'!$B:$P,15,FALSE),""))</f>
        <v/>
      </c>
      <c r="J136" s="18">
        <f>IFERROR(VLOOKUP($A136,'Raw - F'!$B:$N,8,FALSE),"")</f>
        <v>3</v>
      </c>
      <c r="K136" s="18" t="str">
        <f>IFERROR(VLOOKUP($A136,'Raw - F'!$B:$V,16,FALSE),"")</f>
        <v>71-90</v>
      </c>
      <c r="L136" s="18" t="str">
        <f>IFERROR(VLOOKUP($A136,'Raw - F'!$B:$O,14,FALSE),"")</f>
        <v>A</v>
      </c>
      <c r="M136" s="18" t="str">
        <f>IFERROR(VLOOKUP($A136,'Raw - F'!$B:$O,6,FALSE),"")</f>
        <v>1m 2f</v>
      </c>
    </row>
    <row r="137" spans="1:13" x14ac:dyDescent="0.35">
      <c r="A137">
        <v>128</v>
      </c>
      <c r="B137" s="19">
        <f>IFERROR(VLOOKUP($A137,'Raw - F'!$B:$Q,2,FALSE),"")</f>
        <v>44049</v>
      </c>
      <c r="C137" s="18" t="str">
        <f>IFERROR(VLOOKUP($A137,'Raw - F'!$B:$Q,4,FALSE),"")</f>
        <v>South</v>
      </c>
      <c r="D137" s="18" t="str">
        <f>IFERROR(VLOOKUP($A137,'Raw - F'!$B:$Q,3,FALSE),"")</f>
        <v>BATH</v>
      </c>
      <c r="E137" s="18" t="str">
        <f>IFERROR(VLOOKUP($A137,'Raw - F'!$B:$Q,9,FALSE),"")</f>
        <v>WFA</v>
      </c>
      <c r="F137" s="18" t="str">
        <f>SUBSTITUTE(IFERROR(VLOOKUP($A137,'Raw - F'!$B:$N,13,FALSE),""),"0","")</f>
        <v>3YO+</v>
      </c>
      <c r="G137" s="18" t="str">
        <f>SUBSTITUTE(IFERROR(VLOOKUP($A137,'Raw - F'!$B:$N,10,FALSE),""),"0","")</f>
        <v>Mdn</v>
      </c>
      <c r="H137" s="18" t="str">
        <f>SUBSTITUTE(IFERROR(VLOOKUP($A137,'Raw - F'!$B:$N,11,FALSE),""),"0","")</f>
        <v/>
      </c>
      <c r="I137" s="40" t="str">
        <f>IF(IFERROR(VLOOKUP($A137,'Raw - F'!$B:$P,15,FALSE),"")=0,"",IFERROR(VLOOKUP($A137,'Raw - F'!$B:$P,15,FALSE),""))</f>
        <v/>
      </c>
      <c r="J137" s="18">
        <f>IFERROR(VLOOKUP($A137,'Raw - F'!$B:$N,8,FALSE),"")</f>
        <v>5</v>
      </c>
      <c r="K137" s="18">
        <f>IFERROR(VLOOKUP($A137,'Raw - F'!$B:$V,16,FALSE),"")</f>
        <v>0</v>
      </c>
      <c r="L137" s="18" t="str">
        <f>IFERROR(VLOOKUP($A137,'Raw - F'!$B:$O,14,FALSE),"")</f>
        <v>F</v>
      </c>
      <c r="M137" s="18" t="str">
        <f>IFERROR(VLOOKUP($A137,'Raw - F'!$B:$O,6,FALSE),"")</f>
        <v>6f</v>
      </c>
    </row>
    <row r="138" spans="1:13" x14ac:dyDescent="0.35">
      <c r="A138">
        <v>129</v>
      </c>
      <c r="B138" s="19">
        <f>IFERROR(VLOOKUP($A138,'Raw - F'!$B:$Q,2,FALSE),"")</f>
        <v>44049</v>
      </c>
      <c r="C138" s="18" t="str">
        <f>IFERROR(VLOOKUP($A138,'Raw - F'!$B:$Q,4,FALSE),"")</f>
        <v>North</v>
      </c>
      <c r="D138" s="18" t="str">
        <f>IFERROR(VLOOKUP($A138,'Raw - F'!$B:$Q,3,FALSE),"")</f>
        <v>RIPON</v>
      </c>
      <c r="E138" s="18" t="str">
        <f>IFERROR(VLOOKUP($A138,'Raw - F'!$B:$Q,9,FALSE),"")</f>
        <v>Hcap</v>
      </c>
      <c r="F138" s="18" t="str">
        <f>SUBSTITUTE(IFERROR(VLOOKUP($A138,'Raw - F'!$B:$N,13,FALSE),""),"0","")</f>
        <v>3YO+</v>
      </c>
      <c r="G138" s="18" t="str">
        <f>SUBSTITUTE(IFERROR(VLOOKUP($A138,'Raw - F'!$B:$N,10,FALSE),""),"0","")</f>
        <v/>
      </c>
      <c r="H138" s="18" t="str">
        <f>SUBSTITUTE(IFERROR(VLOOKUP($A138,'Raw - F'!$B:$N,11,FALSE),""),"0","")</f>
        <v/>
      </c>
      <c r="I138" s="40" t="str">
        <f>IF(IFERROR(VLOOKUP($A138,'Raw - F'!$B:$P,15,FALSE),"")=0,"",IFERROR(VLOOKUP($A138,'Raw - F'!$B:$P,15,FALSE),""))</f>
        <v/>
      </c>
      <c r="J138" s="18">
        <f>IFERROR(VLOOKUP($A138,'Raw - F'!$B:$N,8,FALSE),"")</f>
        <v>3</v>
      </c>
      <c r="K138" s="18" t="str">
        <f>IFERROR(VLOOKUP($A138,'Raw - F'!$B:$V,16,FALSE),"")</f>
        <v>76-95</v>
      </c>
      <c r="L138" s="18" t="str">
        <f>IFERROR(VLOOKUP($A138,'Raw - F'!$B:$O,14,FALSE),"")</f>
        <v>A</v>
      </c>
      <c r="M138" s="18" t="str">
        <f>IFERROR(VLOOKUP($A138,'Raw - F'!$B:$O,6,FALSE),"")</f>
        <v>6f</v>
      </c>
    </row>
    <row r="139" spans="1:13" x14ac:dyDescent="0.35">
      <c r="A139">
        <v>130</v>
      </c>
      <c r="B139" s="19">
        <f>IFERROR(VLOOKUP($A139,'Raw - F'!$B:$Q,2,FALSE),"")</f>
        <v>44049</v>
      </c>
      <c r="C139" s="18" t="str">
        <f>IFERROR(VLOOKUP($A139,'Raw - F'!$B:$Q,4,FALSE),"")</f>
        <v>North</v>
      </c>
      <c r="D139" s="18" t="str">
        <f>IFERROR(VLOOKUP($A139,'Raw - F'!$B:$Q,3,FALSE),"")</f>
        <v>RIPON</v>
      </c>
      <c r="E139" s="18" t="str">
        <f>IFERROR(VLOOKUP($A139,'Raw - F'!$B:$Q,9,FALSE),"")</f>
        <v>Hcap</v>
      </c>
      <c r="F139" s="18" t="str">
        <f>SUBSTITUTE(IFERROR(VLOOKUP($A139,'Raw - F'!$B:$N,13,FALSE),""),"0","")</f>
        <v>3YO+</v>
      </c>
      <c r="G139" s="18" t="str">
        <f>SUBSTITUTE(IFERROR(VLOOKUP($A139,'Raw - F'!$B:$N,10,FALSE),""),"0","")</f>
        <v/>
      </c>
      <c r="H139" s="18" t="str">
        <f>SUBSTITUTE(IFERROR(VLOOKUP($A139,'Raw - F'!$B:$N,11,FALSE),""),"0","")</f>
        <v/>
      </c>
      <c r="I139" s="40" t="str">
        <f>IF(IFERROR(VLOOKUP($A139,'Raw - F'!$B:$P,15,FALSE),"")=0,"",IFERROR(VLOOKUP($A139,'Raw - F'!$B:$P,15,FALSE),""))</f>
        <v/>
      </c>
      <c r="J139" s="18">
        <f>IFERROR(VLOOKUP($A139,'Raw - F'!$B:$N,8,FALSE),"")</f>
        <v>4</v>
      </c>
      <c r="K139" s="18" t="str">
        <f>IFERROR(VLOOKUP($A139,'Raw - F'!$B:$V,16,FALSE),"")</f>
        <v>66-85</v>
      </c>
      <c r="L139" s="18" t="str">
        <f>IFERROR(VLOOKUP($A139,'Raw - F'!$B:$O,14,FALSE),"")</f>
        <v>A</v>
      </c>
      <c r="M139" s="18" t="str">
        <f>IFERROR(VLOOKUP($A139,'Raw - F'!$B:$O,6,FALSE),"")</f>
        <v>1m 2f</v>
      </c>
    </row>
    <row r="140" spans="1:13" x14ac:dyDescent="0.35">
      <c r="A140">
        <v>131</v>
      </c>
      <c r="B140" s="19">
        <f>IFERROR(VLOOKUP($A140,'Raw - F'!$B:$Q,2,FALSE),"")</f>
        <v>44049</v>
      </c>
      <c r="C140" s="18" t="str">
        <f>IFERROR(VLOOKUP($A140,'Raw - F'!$B:$Q,4,FALSE),"")</f>
        <v>North</v>
      </c>
      <c r="D140" s="18" t="str">
        <f>IFERROR(VLOOKUP($A140,'Raw - F'!$B:$Q,3,FALSE),"")</f>
        <v>RIPON</v>
      </c>
      <c r="E140" s="18" t="str">
        <f>IFERROR(VLOOKUP($A140,'Raw - F'!$B:$Q,9,FALSE),"")</f>
        <v>Hcap</v>
      </c>
      <c r="F140" s="18" t="str">
        <f>SUBSTITUTE(IFERROR(VLOOKUP($A140,'Raw - F'!$B:$N,13,FALSE),""),"0","")</f>
        <v>4YO+</v>
      </c>
      <c r="G140" s="18" t="str">
        <f>SUBSTITUTE(IFERROR(VLOOKUP($A140,'Raw - F'!$B:$N,10,FALSE),""),"0","")</f>
        <v/>
      </c>
      <c r="H140" s="18" t="str">
        <f>SUBSTITUTE(IFERROR(VLOOKUP($A140,'Raw - F'!$B:$N,11,FALSE),""),"0","")</f>
        <v/>
      </c>
      <c r="I140" s="40" t="str">
        <f>IF(IFERROR(VLOOKUP($A140,'Raw - F'!$B:$P,15,FALSE),"")=0,"",IFERROR(VLOOKUP($A140,'Raw - F'!$B:$P,15,FALSE),""))</f>
        <v/>
      </c>
      <c r="J140" s="18">
        <f>IFERROR(VLOOKUP($A140,'Raw - F'!$B:$N,8,FALSE),"")</f>
        <v>5</v>
      </c>
      <c r="K140" s="18" t="str">
        <f>IFERROR(VLOOKUP($A140,'Raw - F'!$B:$V,16,FALSE),"")</f>
        <v>56-75</v>
      </c>
      <c r="L140" s="18" t="str">
        <f>IFERROR(VLOOKUP($A140,'Raw - F'!$B:$O,14,FALSE),"")</f>
        <v>A</v>
      </c>
      <c r="M140" s="18" t="str">
        <f>IFERROR(VLOOKUP($A140,'Raw - F'!$B:$O,6,FALSE),"")</f>
        <v>1m 4f</v>
      </c>
    </row>
    <row r="141" spans="1:13" x14ac:dyDescent="0.35">
      <c r="A141">
        <v>132</v>
      </c>
      <c r="B141" s="19">
        <f>IFERROR(VLOOKUP($A141,'Raw - F'!$B:$Q,2,FALSE),"")</f>
        <v>44049</v>
      </c>
      <c r="C141" s="18" t="str">
        <f>IFERROR(VLOOKUP($A141,'Raw - F'!$B:$Q,4,FALSE),"")</f>
        <v>North</v>
      </c>
      <c r="D141" s="18" t="str">
        <f>IFERROR(VLOOKUP($A141,'Raw - F'!$B:$Q,3,FALSE),"")</f>
        <v>RIPON</v>
      </c>
      <c r="E141" s="18" t="str">
        <f>IFERROR(VLOOKUP($A141,'Raw - F'!$B:$Q,9,FALSE),"")</f>
        <v>Hcap</v>
      </c>
      <c r="F141" s="18" t="str">
        <f>SUBSTITUTE(IFERROR(VLOOKUP($A141,'Raw - F'!$B:$N,13,FALSE),""),"0","")</f>
        <v>3YO+</v>
      </c>
      <c r="G141" s="18" t="str">
        <f>SUBSTITUTE(IFERROR(VLOOKUP($A141,'Raw - F'!$B:$N,10,FALSE),""),"0","")</f>
        <v/>
      </c>
      <c r="H141" s="18" t="str">
        <f>SUBSTITUTE(IFERROR(VLOOKUP($A141,'Raw - F'!$B:$N,11,FALSE),""),"0","")</f>
        <v>Selling</v>
      </c>
      <c r="I141" s="40" t="str">
        <f>IF(IFERROR(VLOOKUP($A141,'Raw - F'!$B:$P,15,FALSE),"")=0,"",IFERROR(VLOOKUP($A141,'Raw - F'!$B:$P,15,FALSE),""))</f>
        <v/>
      </c>
      <c r="J141" s="18">
        <f>IFERROR(VLOOKUP($A141,'Raw - F'!$B:$N,8,FALSE),"")</f>
        <v>6</v>
      </c>
      <c r="K141" s="18" t="str">
        <f>IFERROR(VLOOKUP($A141,'Raw - F'!$B:$V,16,FALSE),"")</f>
        <v>46-65</v>
      </c>
      <c r="L141" s="18" t="str">
        <f>IFERROR(VLOOKUP($A141,'Raw - F'!$B:$O,14,FALSE),"")</f>
        <v>A</v>
      </c>
      <c r="M141" s="18" t="str">
        <f>IFERROR(VLOOKUP($A141,'Raw - F'!$B:$O,6,FALSE),"")</f>
        <v>5f</v>
      </c>
    </row>
    <row r="142" spans="1:13" x14ac:dyDescent="0.35">
      <c r="A142">
        <v>133</v>
      </c>
      <c r="B142" s="19">
        <f>IFERROR(VLOOKUP($A142,'Raw - F'!$B:$Q,2,FALSE),"")</f>
        <v>44049</v>
      </c>
      <c r="C142" s="18" t="str">
        <f>IFERROR(VLOOKUP($A142,'Raw - F'!$B:$Q,4,FALSE),"")</f>
        <v>North</v>
      </c>
      <c r="D142" s="18" t="str">
        <f>IFERROR(VLOOKUP($A142,'Raw - F'!$B:$Q,3,FALSE),"")</f>
        <v>RIPON</v>
      </c>
      <c r="E142" s="18" t="str">
        <f>IFERROR(VLOOKUP($A142,'Raw - F'!$B:$Q,9,FALSE),"")</f>
        <v>WFA</v>
      </c>
      <c r="F142" s="18" t="str">
        <f>SUBSTITUTE(IFERROR(VLOOKUP($A142,'Raw - F'!$B:$N,13,FALSE),""),"0","")</f>
        <v>3YO+</v>
      </c>
      <c r="G142" s="18" t="str">
        <f>SUBSTITUTE(IFERROR(VLOOKUP($A142,'Raw - F'!$B:$N,10,FALSE),""),"0","")</f>
        <v>Nov</v>
      </c>
      <c r="H142" s="18" t="str">
        <f>SUBSTITUTE(IFERROR(VLOOKUP($A142,'Raw - F'!$B:$N,11,FALSE),""),"0","")</f>
        <v/>
      </c>
      <c r="I142" s="40" t="str">
        <f>IF(IFERROR(VLOOKUP($A142,'Raw - F'!$B:$P,15,FALSE),"")=0,"",IFERROR(VLOOKUP($A142,'Raw - F'!$B:$P,15,FALSE),""))</f>
        <v/>
      </c>
      <c r="J142" s="18">
        <f>IFERROR(VLOOKUP($A142,'Raw - F'!$B:$N,8,FALSE),"")</f>
        <v>5</v>
      </c>
      <c r="K142" s="18">
        <f>IFERROR(VLOOKUP($A142,'Raw - F'!$B:$V,16,FALSE),"")</f>
        <v>0</v>
      </c>
      <c r="L142" s="18" t="str">
        <f>IFERROR(VLOOKUP($A142,'Raw - F'!$B:$O,14,FALSE),"")</f>
        <v>A</v>
      </c>
      <c r="M142" s="18" t="str">
        <f>IFERROR(VLOOKUP($A142,'Raw - F'!$B:$O,6,FALSE),"")</f>
        <v>1m 4f</v>
      </c>
    </row>
    <row r="143" spans="1:13" x14ac:dyDescent="0.35">
      <c r="A143">
        <v>134</v>
      </c>
      <c r="B143" s="19">
        <f>IFERROR(VLOOKUP($A143,'Raw - F'!$B:$Q,2,FALSE),"")</f>
        <v>44049</v>
      </c>
      <c r="C143" s="18" t="str">
        <f>IFERROR(VLOOKUP($A143,'Raw - F'!$B:$Q,4,FALSE),"")</f>
        <v>North</v>
      </c>
      <c r="D143" s="18" t="str">
        <f>IFERROR(VLOOKUP($A143,'Raw - F'!$B:$Q,3,FALSE),"")</f>
        <v>RIPON</v>
      </c>
      <c r="E143" s="18" t="str">
        <f>IFERROR(VLOOKUP($A143,'Raw - F'!$B:$Q,9,FALSE),"")</f>
        <v>WFA</v>
      </c>
      <c r="F143" s="18" t="str">
        <f>SUBSTITUTE(IFERROR(VLOOKUP($A143,'Raw - F'!$B:$N,13,FALSE),""),"0","")</f>
        <v>2YO</v>
      </c>
      <c r="G143" s="18" t="str">
        <f>SUBSTITUTE(IFERROR(VLOOKUP($A143,'Raw - F'!$B:$N,10,FALSE),""),"0","")</f>
        <v>Nov</v>
      </c>
      <c r="H143" s="18" t="str">
        <f>SUBSTITUTE(IFERROR(VLOOKUP($A143,'Raw - F'!$B:$N,11,FALSE),""),"0","")</f>
        <v/>
      </c>
      <c r="I143" s="40" t="str">
        <f>IF(IFERROR(VLOOKUP($A143,'Raw - F'!$B:$P,15,FALSE),"")=0,"",IFERROR(VLOOKUP($A143,'Raw - F'!$B:$P,15,FALSE),""))</f>
        <v/>
      </c>
      <c r="J143" s="18">
        <f>IFERROR(VLOOKUP($A143,'Raw - F'!$B:$N,8,FALSE),"")</f>
        <v>5</v>
      </c>
      <c r="K143" s="18">
        <f>IFERROR(VLOOKUP($A143,'Raw - F'!$B:$V,16,FALSE),"")</f>
        <v>0</v>
      </c>
      <c r="L143" s="18" t="str">
        <f>IFERROR(VLOOKUP($A143,'Raw - F'!$B:$O,14,FALSE),"")</f>
        <v>F</v>
      </c>
      <c r="M143" s="18" t="str">
        <f>IFERROR(VLOOKUP($A143,'Raw - F'!$B:$O,6,FALSE),"")</f>
        <v>6f</v>
      </c>
    </row>
    <row r="144" spans="1:13" x14ac:dyDescent="0.35">
      <c r="A144">
        <v>135</v>
      </c>
      <c r="B144" s="19">
        <f>IFERROR(VLOOKUP($A144,'Raw - F'!$B:$Q,2,FALSE),"")</f>
        <v>44049</v>
      </c>
      <c r="C144" s="18" t="str">
        <f>IFERROR(VLOOKUP($A144,'Raw - F'!$B:$Q,4,FALSE),"")</f>
        <v>North</v>
      </c>
      <c r="D144" s="18" t="str">
        <f>IFERROR(VLOOKUP($A144,'Raw - F'!$B:$Q,3,FALSE),"")</f>
        <v>RIPON</v>
      </c>
      <c r="E144" s="18" t="str">
        <f>IFERROR(VLOOKUP($A144,'Raw - F'!$B:$Q,9,FALSE),"")</f>
        <v>Hcap</v>
      </c>
      <c r="F144" s="18" t="str">
        <f>SUBSTITUTE(IFERROR(VLOOKUP($A144,'Raw - F'!$B:$N,13,FALSE),""),"0","")</f>
        <v>4YO+</v>
      </c>
      <c r="G144" s="18" t="str">
        <f>SUBSTITUTE(IFERROR(VLOOKUP($A144,'Raw - F'!$B:$N,10,FALSE),""),"0","")</f>
        <v/>
      </c>
      <c r="H144" s="18" t="str">
        <f>SUBSTITUTE(IFERROR(VLOOKUP($A144,'Raw - F'!$B:$N,11,FALSE),""),"0","")</f>
        <v/>
      </c>
      <c r="I144" s="40" t="str">
        <f>IF(IFERROR(VLOOKUP($A144,'Raw - F'!$B:$P,15,FALSE),"")=0,"",IFERROR(VLOOKUP($A144,'Raw - F'!$B:$P,15,FALSE),""))</f>
        <v/>
      </c>
      <c r="J144" s="18">
        <f>IFERROR(VLOOKUP($A144,'Raw - F'!$B:$N,8,FALSE),"")</f>
        <v>4</v>
      </c>
      <c r="K144" s="18" t="str">
        <f>IFERROR(VLOOKUP($A144,'Raw - F'!$B:$V,16,FALSE),"")</f>
        <v>61-80</v>
      </c>
      <c r="L144" s="18" t="str">
        <f>IFERROR(VLOOKUP($A144,'Raw - F'!$B:$O,14,FALSE),"")</f>
        <v>A</v>
      </c>
      <c r="M144" s="18" t="str">
        <f>IFERROR(VLOOKUP($A144,'Raw - F'!$B:$O,6,FALSE),"")</f>
        <v>2m+</v>
      </c>
    </row>
    <row r="145" spans="1:13" x14ac:dyDescent="0.35">
      <c r="A145">
        <v>136</v>
      </c>
      <c r="B145" s="19">
        <f>IFERROR(VLOOKUP($A145,'Raw - F'!$B:$Q,2,FALSE),"")</f>
        <v>44049</v>
      </c>
      <c r="C145" s="18" t="str">
        <f>IFERROR(VLOOKUP($A145,'Raw - F'!$B:$Q,4,FALSE),"")</f>
        <v>North</v>
      </c>
      <c r="D145" s="18" t="str">
        <f>IFERROR(VLOOKUP($A145,'Raw - F'!$B:$Q,3,FALSE),"")</f>
        <v>RIPON</v>
      </c>
      <c r="E145" s="18" t="str">
        <f>IFERROR(VLOOKUP($A145,'Raw - F'!$B:$Q,9,FALSE),"")</f>
        <v>Hcap</v>
      </c>
      <c r="F145" s="18" t="str">
        <f>SUBSTITUTE(IFERROR(VLOOKUP($A145,'Raw - F'!$B:$N,13,FALSE),""),"0","")</f>
        <v>2YO</v>
      </c>
      <c r="G145" s="18" t="str">
        <f>SUBSTITUTE(IFERROR(VLOOKUP($A145,'Raw - F'!$B:$N,10,FALSE),""),"0","")</f>
        <v/>
      </c>
      <c r="H145" s="18" t="str">
        <f>SUBSTITUTE(IFERROR(VLOOKUP($A145,'Raw - F'!$B:$N,11,FALSE),""),"0","")</f>
        <v/>
      </c>
      <c r="I145" s="40" t="str">
        <f>IF(IFERROR(VLOOKUP($A145,'Raw - F'!$B:$P,15,FALSE),"")=0,"",IFERROR(VLOOKUP($A145,'Raw - F'!$B:$P,15,FALSE),""))</f>
        <v/>
      </c>
      <c r="J145" s="18">
        <f>IFERROR(VLOOKUP($A145,'Raw - F'!$B:$N,8,FALSE),"")</f>
        <v>5</v>
      </c>
      <c r="K145" s="18" t="str">
        <f>IFERROR(VLOOKUP($A145,'Raw - F'!$B:$V,16,FALSE),"")</f>
        <v>51-70</v>
      </c>
      <c r="L145" s="18" t="str">
        <f>IFERROR(VLOOKUP($A145,'Raw - F'!$B:$O,14,FALSE),"")</f>
        <v>A</v>
      </c>
      <c r="M145" s="18" t="str">
        <f>IFERROR(VLOOKUP($A145,'Raw - F'!$B:$O,6,FALSE),"")</f>
        <v>1m</v>
      </c>
    </row>
    <row r="146" spans="1:13" x14ac:dyDescent="0.35">
      <c r="A146">
        <v>137</v>
      </c>
      <c r="B146" s="19">
        <f>IFERROR(VLOOKUP($A146,'Raw - F'!$B:$Q,2,FALSE),"")</f>
        <v>44050</v>
      </c>
      <c r="C146" s="18" t="str">
        <f>IFERROR(VLOOKUP($A146,'Raw - F'!$B:$Q,4,FALSE),"")</f>
        <v>North</v>
      </c>
      <c r="D146" s="18" t="str">
        <f>IFERROR(VLOOKUP($A146,'Raw - F'!$B:$Q,3,FALSE),"")</f>
        <v>HAMILTON PARK</v>
      </c>
      <c r="E146" s="18" t="str">
        <f>IFERROR(VLOOKUP($A146,'Raw - F'!$B:$Q,9,FALSE),"")</f>
        <v>Hcap</v>
      </c>
      <c r="F146" s="18" t="str">
        <f>SUBSTITUTE(IFERROR(VLOOKUP($A146,'Raw - F'!$B:$N,13,FALSE),""),"0","")</f>
        <v>4YO+</v>
      </c>
      <c r="G146" s="18" t="str">
        <f>SUBSTITUTE(IFERROR(VLOOKUP($A146,'Raw - F'!$B:$N,10,FALSE),""),"0","")</f>
        <v/>
      </c>
      <c r="H146" s="18" t="str">
        <f>SUBSTITUTE(IFERROR(VLOOKUP($A146,'Raw - F'!$B:$N,11,FALSE),""),"0","")</f>
        <v/>
      </c>
      <c r="I146" s="40" t="str">
        <f>IF(IFERROR(VLOOKUP($A146,'Raw - F'!$B:$P,15,FALSE),"")=0,"",IFERROR(VLOOKUP($A146,'Raw - F'!$B:$P,15,FALSE),""))</f>
        <v/>
      </c>
      <c r="J146" s="18">
        <f>IFERROR(VLOOKUP($A146,'Raw - F'!$B:$N,8,FALSE),"")</f>
        <v>6</v>
      </c>
      <c r="K146" s="18" t="str">
        <f>IFERROR(VLOOKUP($A146,'Raw - F'!$B:$V,16,FALSE),"")</f>
        <v>36-55</v>
      </c>
      <c r="L146" s="18" t="str">
        <f>IFERROR(VLOOKUP($A146,'Raw - F'!$B:$O,14,FALSE),"")</f>
        <v>A</v>
      </c>
      <c r="M146" s="18" t="str">
        <f>IFERROR(VLOOKUP($A146,'Raw - F'!$B:$O,6,FALSE),"")</f>
        <v>6f</v>
      </c>
    </row>
    <row r="147" spans="1:13" x14ac:dyDescent="0.35">
      <c r="A147">
        <v>138</v>
      </c>
      <c r="B147" s="19">
        <f>IFERROR(VLOOKUP($A147,'Raw - F'!$B:$Q,2,FALSE),"")</f>
        <v>44050</v>
      </c>
      <c r="C147" s="18" t="str">
        <f>IFERROR(VLOOKUP($A147,'Raw - F'!$B:$Q,4,FALSE),"")</f>
        <v>North</v>
      </c>
      <c r="D147" s="18" t="str">
        <f>IFERROR(VLOOKUP($A147,'Raw - F'!$B:$Q,3,FALSE),"")</f>
        <v>HAMILTON PARK</v>
      </c>
      <c r="E147" s="18" t="str">
        <f>IFERROR(VLOOKUP($A147,'Raw - F'!$B:$Q,9,FALSE),"")</f>
        <v>Hcap</v>
      </c>
      <c r="F147" s="18" t="str">
        <f>SUBSTITUTE(IFERROR(VLOOKUP($A147,'Raw - F'!$B:$N,13,FALSE),""),"0","")</f>
        <v>3YO+</v>
      </c>
      <c r="G147" s="18" t="str">
        <f>SUBSTITUTE(IFERROR(VLOOKUP($A147,'Raw - F'!$B:$N,10,FALSE),""),"0","")</f>
        <v/>
      </c>
      <c r="H147" s="18" t="str">
        <f>SUBSTITUTE(IFERROR(VLOOKUP($A147,'Raw - F'!$B:$N,11,FALSE),""),"0","")</f>
        <v/>
      </c>
      <c r="I147" s="40" t="str">
        <f>IF(IFERROR(VLOOKUP($A147,'Raw - F'!$B:$P,15,FALSE),"")=0,"",IFERROR(VLOOKUP($A147,'Raw - F'!$B:$P,15,FALSE),""))</f>
        <v/>
      </c>
      <c r="J147" s="18">
        <f>IFERROR(VLOOKUP($A147,'Raw - F'!$B:$N,8,FALSE),"")</f>
        <v>5</v>
      </c>
      <c r="K147" s="18" t="str">
        <f>IFERROR(VLOOKUP($A147,'Raw - F'!$B:$V,16,FALSE),"")</f>
        <v>51-70</v>
      </c>
      <c r="L147" s="18" t="str">
        <f>IFERROR(VLOOKUP($A147,'Raw - F'!$B:$O,14,FALSE),"")</f>
        <v>A</v>
      </c>
      <c r="M147" s="18" t="str">
        <f>IFERROR(VLOOKUP($A147,'Raw - F'!$B:$O,6,FALSE),"")</f>
        <v>5f</v>
      </c>
    </row>
    <row r="148" spans="1:13" x14ac:dyDescent="0.35">
      <c r="A148">
        <v>139</v>
      </c>
      <c r="B148" s="19">
        <f>IFERROR(VLOOKUP($A148,'Raw - F'!$B:$Q,2,FALSE),"")</f>
        <v>44050</v>
      </c>
      <c r="C148" s="18" t="str">
        <f>IFERROR(VLOOKUP($A148,'Raw - F'!$B:$Q,4,FALSE),"")</f>
        <v>North</v>
      </c>
      <c r="D148" s="18" t="str">
        <f>IFERROR(VLOOKUP($A148,'Raw - F'!$B:$Q,3,FALSE),"")</f>
        <v>HAMILTON PARK</v>
      </c>
      <c r="E148" s="18" t="str">
        <f>IFERROR(VLOOKUP($A148,'Raw - F'!$B:$Q,9,FALSE),"")</f>
        <v>Hcap</v>
      </c>
      <c r="F148" s="18" t="str">
        <f>SUBSTITUTE(IFERROR(VLOOKUP($A148,'Raw - F'!$B:$N,13,FALSE),""),"0","")</f>
        <v>2YO</v>
      </c>
      <c r="G148" s="18" t="str">
        <f>SUBSTITUTE(IFERROR(VLOOKUP($A148,'Raw - F'!$B:$N,10,FALSE),""),"0","")</f>
        <v/>
      </c>
      <c r="H148" s="18" t="str">
        <f>SUBSTITUTE(IFERROR(VLOOKUP($A148,'Raw - F'!$B:$N,11,FALSE),""),"0","")</f>
        <v/>
      </c>
      <c r="I148" s="40" t="str">
        <f>IF(IFERROR(VLOOKUP($A148,'Raw - F'!$B:$P,15,FALSE),"")=0,"",IFERROR(VLOOKUP($A148,'Raw - F'!$B:$P,15,FALSE),""))</f>
        <v/>
      </c>
      <c r="J148" s="18">
        <f>IFERROR(VLOOKUP($A148,'Raw - F'!$B:$N,8,FALSE),"")</f>
        <v>6</v>
      </c>
      <c r="K148" s="18" t="str">
        <f>IFERROR(VLOOKUP($A148,'Raw - F'!$B:$V,16,FALSE),"")</f>
        <v>41-60</v>
      </c>
      <c r="L148" s="18" t="str">
        <f>IFERROR(VLOOKUP($A148,'Raw - F'!$B:$O,14,FALSE),"")</f>
        <v>A</v>
      </c>
      <c r="M148" s="18" t="str">
        <f>IFERROR(VLOOKUP($A148,'Raw - F'!$B:$O,6,FALSE),"")</f>
        <v>6f</v>
      </c>
    </row>
    <row r="149" spans="1:13" x14ac:dyDescent="0.35">
      <c r="A149">
        <v>140</v>
      </c>
      <c r="B149" s="19">
        <f>IFERROR(VLOOKUP($A149,'Raw - F'!$B:$Q,2,FALSE),"")</f>
        <v>44050</v>
      </c>
      <c r="C149" s="18" t="str">
        <f>IFERROR(VLOOKUP($A149,'Raw - F'!$B:$Q,4,FALSE),"")</f>
        <v>North</v>
      </c>
      <c r="D149" s="18" t="str">
        <f>IFERROR(VLOOKUP($A149,'Raw - F'!$B:$Q,3,FALSE),"")</f>
        <v>HAMILTON PARK</v>
      </c>
      <c r="E149" s="18" t="str">
        <f>IFERROR(VLOOKUP($A149,'Raw - F'!$B:$Q,9,FALSE),"")</f>
        <v>Hcap</v>
      </c>
      <c r="F149" s="18" t="str">
        <f>SUBSTITUTE(IFERROR(VLOOKUP($A149,'Raw - F'!$B:$N,13,FALSE),""),"0","")</f>
        <v>3YO</v>
      </c>
      <c r="G149" s="18" t="str">
        <f>SUBSTITUTE(IFERROR(VLOOKUP($A149,'Raw - F'!$B:$N,10,FALSE),""),"0","")</f>
        <v/>
      </c>
      <c r="H149" s="18" t="str">
        <f>SUBSTITUTE(IFERROR(VLOOKUP($A149,'Raw - F'!$B:$N,11,FALSE),""),"0","")</f>
        <v/>
      </c>
      <c r="I149" s="40" t="str">
        <f>IF(IFERROR(VLOOKUP($A149,'Raw - F'!$B:$P,15,FALSE),"")=0,"",IFERROR(VLOOKUP($A149,'Raw - F'!$B:$P,15,FALSE),""))</f>
        <v/>
      </c>
      <c r="J149" s="18">
        <f>IFERROR(VLOOKUP($A149,'Raw - F'!$B:$N,8,FALSE),"")</f>
        <v>6</v>
      </c>
      <c r="K149" s="18" t="str">
        <f>IFERROR(VLOOKUP($A149,'Raw - F'!$B:$V,16,FALSE),"")</f>
        <v>41-60</v>
      </c>
      <c r="L149" s="18" t="str">
        <f>IFERROR(VLOOKUP($A149,'Raw - F'!$B:$O,14,FALSE),"")</f>
        <v>A</v>
      </c>
      <c r="M149" s="18" t="str">
        <f>IFERROR(VLOOKUP($A149,'Raw - F'!$B:$O,6,FALSE),"")</f>
        <v>6f</v>
      </c>
    </row>
    <row r="150" spans="1:13" x14ac:dyDescent="0.35">
      <c r="A150">
        <v>141</v>
      </c>
      <c r="B150" s="19">
        <f>IFERROR(VLOOKUP($A150,'Raw - F'!$B:$Q,2,FALSE),"")</f>
        <v>44050</v>
      </c>
      <c r="C150" s="18" t="str">
        <f>IFERROR(VLOOKUP($A150,'Raw - F'!$B:$Q,4,FALSE),"")</f>
        <v>North</v>
      </c>
      <c r="D150" s="18" t="str">
        <f>IFERROR(VLOOKUP($A150,'Raw - F'!$B:$Q,3,FALSE),"")</f>
        <v>HAMILTON PARK</v>
      </c>
      <c r="E150" s="18" t="str">
        <f>IFERROR(VLOOKUP($A150,'Raw - F'!$B:$Q,9,FALSE),"")</f>
        <v>WFA</v>
      </c>
      <c r="F150" s="18" t="str">
        <f>SUBSTITUTE(IFERROR(VLOOKUP($A150,'Raw - F'!$B:$N,13,FALSE),""),"0","")</f>
        <v>3YO+</v>
      </c>
      <c r="G150" s="18" t="str">
        <f>SUBSTITUTE(IFERROR(VLOOKUP($A150,'Raw - F'!$B:$N,10,FALSE),""),"0","")</f>
        <v>Mdn</v>
      </c>
      <c r="H150" s="18" t="str">
        <f>SUBSTITUTE(IFERROR(VLOOKUP($A150,'Raw - F'!$B:$N,11,FALSE),""),"0","")</f>
        <v/>
      </c>
      <c r="I150" s="40" t="str">
        <f>IF(IFERROR(VLOOKUP($A150,'Raw - F'!$B:$P,15,FALSE),"")=0,"",IFERROR(VLOOKUP($A150,'Raw - F'!$B:$P,15,FALSE),""))</f>
        <v/>
      </c>
      <c r="J150" s="18">
        <f>IFERROR(VLOOKUP($A150,'Raw - F'!$B:$N,8,FALSE),"")</f>
        <v>5</v>
      </c>
      <c r="K150" s="18">
        <f>IFERROR(VLOOKUP($A150,'Raw - F'!$B:$V,16,FALSE),"")</f>
        <v>0</v>
      </c>
      <c r="L150" s="18" t="str">
        <f>IFERROR(VLOOKUP($A150,'Raw - F'!$B:$O,14,FALSE),"")</f>
        <v>A</v>
      </c>
      <c r="M150" s="18" t="str">
        <f>IFERROR(VLOOKUP($A150,'Raw - F'!$B:$O,6,FALSE),"")</f>
        <v>1m 1f</v>
      </c>
    </row>
    <row r="151" spans="1:13" x14ac:dyDescent="0.35">
      <c r="A151">
        <v>142</v>
      </c>
      <c r="B151" s="19">
        <f>IFERROR(VLOOKUP($A151,'Raw - F'!$B:$Q,2,FALSE),"")</f>
        <v>44050</v>
      </c>
      <c r="C151" s="18" t="str">
        <f>IFERROR(VLOOKUP($A151,'Raw - F'!$B:$Q,4,FALSE),"")</f>
        <v>North</v>
      </c>
      <c r="D151" s="18" t="str">
        <f>IFERROR(VLOOKUP($A151,'Raw - F'!$B:$Q,3,FALSE),"")</f>
        <v>HAMILTON PARK</v>
      </c>
      <c r="E151" s="18" t="str">
        <f>IFERROR(VLOOKUP($A151,'Raw - F'!$B:$Q,9,FALSE),"")</f>
        <v>WFA</v>
      </c>
      <c r="F151" s="18" t="str">
        <f>SUBSTITUTE(IFERROR(VLOOKUP($A151,'Raw - F'!$B:$N,13,FALSE),""),"0","")</f>
        <v>3YO+</v>
      </c>
      <c r="G151" s="18" t="str">
        <f>SUBSTITUTE(IFERROR(VLOOKUP($A151,'Raw - F'!$B:$N,10,FALSE),""),"0","")</f>
        <v/>
      </c>
      <c r="H151" s="18" t="str">
        <f>SUBSTITUTE(IFERROR(VLOOKUP($A151,'Raw - F'!$B:$N,11,FALSE),""),"0","")</f>
        <v/>
      </c>
      <c r="I151" s="40" t="str">
        <f>IF(IFERROR(VLOOKUP($A151,'Raw - F'!$B:$P,15,FALSE),"")=0,"",IFERROR(VLOOKUP($A151,'Raw - F'!$B:$P,15,FALSE),""))</f>
        <v/>
      </c>
      <c r="J151" s="18">
        <f>IFERROR(VLOOKUP($A151,'Raw - F'!$B:$N,8,FALSE),"")</f>
        <v>6</v>
      </c>
      <c r="K151" s="18" t="str">
        <f>IFERROR(VLOOKUP($A151,'Raw - F'!$B:$V,16,FALSE),"")</f>
        <v>31-50</v>
      </c>
      <c r="L151" s="18" t="str">
        <f>IFERROR(VLOOKUP($A151,'Raw - F'!$B:$O,14,FALSE),"")</f>
        <v>A</v>
      </c>
      <c r="M151" s="18" t="str">
        <f>IFERROR(VLOOKUP($A151,'Raw - F'!$B:$O,6,FALSE),"")</f>
        <v>1m</v>
      </c>
    </row>
    <row r="152" spans="1:13" x14ac:dyDescent="0.35">
      <c r="A152">
        <v>143</v>
      </c>
      <c r="B152" s="19">
        <f>IFERROR(VLOOKUP($A152,'Raw - F'!$B:$Q,2,FALSE),"")</f>
        <v>44050</v>
      </c>
      <c r="C152" s="18" t="str">
        <f>IFERROR(VLOOKUP($A152,'Raw - F'!$B:$Q,4,FALSE),"")</f>
        <v>North</v>
      </c>
      <c r="D152" s="18" t="str">
        <f>IFERROR(VLOOKUP($A152,'Raw - F'!$B:$Q,3,FALSE),"")</f>
        <v>HAMILTON PARK</v>
      </c>
      <c r="E152" s="18" t="str">
        <f>IFERROR(VLOOKUP($A152,'Raw - F'!$B:$Q,9,FALSE),"")</f>
        <v>Hcap</v>
      </c>
      <c r="F152" s="18" t="str">
        <f>SUBSTITUTE(IFERROR(VLOOKUP($A152,'Raw - F'!$B:$N,13,FALSE),""),"0","")</f>
        <v>3YO+</v>
      </c>
      <c r="G152" s="18" t="str">
        <f>SUBSTITUTE(IFERROR(VLOOKUP($A152,'Raw - F'!$B:$N,10,FALSE),""),"0","")</f>
        <v/>
      </c>
      <c r="H152" s="18" t="str">
        <f>SUBSTITUTE(IFERROR(VLOOKUP($A152,'Raw - F'!$B:$N,11,FALSE),""),"0","")</f>
        <v/>
      </c>
      <c r="I152" s="40" t="str">
        <f>IF(IFERROR(VLOOKUP($A152,'Raw - F'!$B:$P,15,FALSE),"")=0,"",IFERROR(VLOOKUP($A152,'Raw - F'!$B:$P,15,FALSE),""))</f>
        <v/>
      </c>
      <c r="J152" s="18">
        <f>IFERROR(VLOOKUP($A152,'Raw - F'!$B:$N,8,FALSE),"")</f>
        <v>6</v>
      </c>
      <c r="K152" s="18" t="str">
        <f>IFERROR(VLOOKUP($A152,'Raw - F'!$B:$V,16,FALSE),"")</f>
        <v>46-65</v>
      </c>
      <c r="L152" s="18" t="str">
        <f>IFERROR(VLOOKUP($A152,'Raw - F'!$B:$O,14,FALSE),"")</f>
        <v>A</v>
      </c>
      <c r="M152" s="18" t="str">
        <f>IFERROR(VLOOKUP($A152,'Raw - F'!$B:$O,6,FALSE),"")</f>
        <v>1m 5f</v>
      </c>
    </row>
    <row r="153" spans="1:13" x14ac:dyDescent="0.35">
      <c r="A153">
        <v>144</v>
      </c>
      <c r="B153" s="19">
        <f>IFERROR(VLOOKUP($A153,'Raw - F'!$B:$Q,2,FALSE),"")</f>
        <v>44050</v>
      </c>
      <c r="C153" s="18" t="str">
        <f>IFERROR(VLOOKUP($A153,'Raw - F'!$B:$Q,4,FALSE),"")</f>
        <v>North</v>
      </c>
      <c r="D153" s="18" t="str">
        <f>IFERROR(VLOOKUP($A153,'Raw - F'!$B:$Q,3,FALSE),"")</f>
        <v>HAMILTON PARK</v>
      </c>
      <c r="E153" s="18" t="str">
        <f>IFERROR(VLOOKUP($A153,'Raw - F'!$B:$Q,9,FALSE),"")</f>
        <v>Hcap</v>
      </c>
      <c r="F153" s="18" t="str">
        <f>SUBSTITUTE(IFERROR(VLOOKUP($A153,'Raw - F'!$B:$N,13,FALSE),""),"0","")</f>
        <v>3YO+</v>
      </c>
      <c r="G153" s="18" t="str">
        <f>SUBSTITUTE(IFERROR(VLOOKUP($A153,'Raw - F'!$B:$N,10,FALSE),""),"0","")</f>
        <v/>
      </c>
      <c r="H153" s="18" t="str">
        <f>SUBSTITUTE(IFERROR(VLOOKUP($A153,'Raw - F'!$B:$N,11,FALSE),""),"0","")</f>
        <v/>
      </c>
      <c r="I153" s="40" t="str">
        <f>IF(IFERROR(VLOOKUP($A153,'Raw - F'!$B:$P,15,FALSE),"")=0,"",IFERROR(VLOOKUP($A153,'Raw - F'!$B:$P,15,FALSE),""))</f>
        <v/>
      </c>
      <c r="J153" s="18">
        <f>IFERROR(VLOOKUP($A153,'Raw - F'!$B:$N,8,FALSE),"")</f>
        <v>4</v>
      </c>
      <c r="K153" s="18" t="str">
        <f>IFERROR(VLOOKUP($A153,'Raw - F'!$B:$V,16,FALSE),"")</f>
        <v>66-85</v>
      </c>
      <c r="L153" s="18" t="str">
        <f>IFERROR(VLOOKUP($A153,'Raw - F'!$B:$O,14,FALSE),"")</f>
        <v>A</v>
      </c>
      <c r="M153" s="18" t="str">
        <f>IFERROR(VLOOKUP($A153,'Raw - F'!$B:$O,6,FALSE),"")</f>
        <v>1m</v>
      </c>
    </row>
    <row r="154" spans="1:13" x14ac:dyDescent="0.35">
      <c r="A154">
        <v>145</v>
      </c>
      <c r="B154" s="19">
        <f>IFERROR(VLOOKUP($A154,'Raw - F'!$B:$Q,2,FALSE),"")</f>
        <v>44050</v>
      </c>
      <c r="C154" s="18" t="str">
        <f>IFERROR(VLOOKUP($A154,'Raw - F'!$B:$Q,4,FALSE),"")</f>
        <v>South</v>
      </c>
      <c r="D154" s="18" t="str">
        <f>IFERROR(VLOOKUP($A154,'Raw - F'!$B:$Q,3,FALSE),"")</f>
        <v>SANDOWN PARK</v>
      </c>
      <c r="E154" s="18" t="str">
        <f>IFERROR(VLOOKUP($A154,'Raw - F'!$B:$Q,9,FALSE),"")</f>
        <v>Hcap</v>
      </c>
      <c r="F154" s="18" t="str">
        <f>SUBSTITUTE(IFERROR(VLOOKUP($A154,'Raw - F'!$B:$N,13,FALSE),""),"0","")</f>
        <v>3YO</v>
      </c>
      <c r="G154" s="18" t="str">
        <f>SUBSTITUTE(IFERROR(VLOOKUP($A154,'Raw - F'!$B:$N,10,FALSE),""),"0","")</f>
        <v/>
      </c>
      <c r="H154" s="18" t="str">
        <f>SUBSTITUTE(IFERROR(VLOOKUP($A154,'Raw - F'!$B:$N,11,FALSE),""),"0","")</f>
        <v/>
      </c>
      <c r="I154" s="40" t="str">
        <f>IF(IFERROR(VLOOKUP($A154,'Raw - F'!$B:$P,15,FALSE),"")=0,"",IFERROR(VLOOKUP($A154,'Raw - F'!$B:$P,15,FALSE),""))</f>
        <v/>
      </c>
      <c r="J154" s="18">
        <f>IFERROR(VLOOKUP($A154,'Raw - F'!$B:$N,8,FALSE),"")</f>
        <v>3</v>
      </c>
      <c r="K154" s="18" t="str">
        <f>IFERROR(VLOOKUP($A154,'Raw - F'!$B:$V,16,FALSE),"")</f>
        <v>76-95</v>
      </c>
      <c r="L154" s="18" t="str">
        <f>IFERROR(VLOOKUP($A154,'Raw - F'!$B:$O,14,FALSE),"")</f>
        <v>A</v>
      </c>
      <c r="M154" s="18" t="str">
        <f>IFERROR(VLOOKUP($A154,'Raw - F'!$B:$O,6,FALSE),"")</f>
        <v>1m 6f</v>
      </c>
    </row>
    <row r="155" spans="1:13" x14ac:dyDescent="0.35">
      <c r="A155">
        <v>146</v>
      </c>
      <c r="B155" s="19">
        <f>IFERROR(VLOOKUP($A155,'Raw - F'!$B:$Q,2,FALSE),"")</f>
        <v>44050</v>
      </c>
      <c r="C155" s="18" t="str">
        <f>IFERROR(VLOOKUP($A155,'Raw - F'!$B:$Q,4,FALSE),"")</f>
        <v>South</v>
      </c>
      <c r="D155" s="18" t="str">
        <f>IFERROR(VLOOKUP($A155,'Raw - F'!$B:$Q,3,FALSE),"")</f>
        <v>SANDOWN PARK</v>
      </c>
      <c r="E155" s="18" t="str">
        <f>IFERROR(VLOOKUP($A155,'Raw - F'!$B:$Q,9,FALSE),"")</f>
        <v>WFA</v>
      </c>
      <c r="F155" s="18" t="str">
        <f>SUBSTITUTE(IFERROR(VLOOKUP($A155,'Raw - F'!$B:$N,13,FALSE),""),"0","")</f>
        <v>2YO</v>
      </c>
      <c r="G155" s="18" t="str">
        <f>SUBSTITUTE(IFERROR(VLOOKUP($A155,'Raw - F'!$B:$N,10,FALSE),""),"0","")</f>
        <v>Mdn</v>
      </c>
      <c r="H155" s="18" t="str">
        <f>SUBSTITUTE(IFERROR(VLOOKUP($A155,'Raw - F'!$B:$N,11,FALSE),""),"0","")</f>
        <v/>
      </c>
      <c r="I155" s="40" t="str">
        <f>IF(IFERROR(VLOOKUP($A155,'Raw - F'!$B:$P,15,FALSE),"")=0,"",IFERROR(VLOOKUP($A155,'Raw - F'!$B:$P,15,FALSE),""))</f>
        <v/>
      </c>
      <c r="J155" s="18">
        <f>IFERROR(VLOOKUP($A155,'Raw - F'!$B:$N,8,FALSE),"")</f>
        <v>5</v>
      </c>
      <c r="K155" s="18">
        <f>IFERROR(VLOOKUP($A155,'Raw - F'!$B:$V,16,FALSE),"")</f>
        <v>0</v>
      </c>
      <c r="L155" s="18" t="str">
        <f>IFERROR(VLOOKUP($A155,'Raw - F'!$B:$O,14,FALSE),"")</f>
        <v>A</v>
      </c>
      <c r="M155" s="18" t="str">
        <f>IFERROR(VLOOKUP($A155,'Raw - F'!$B:$O,6,FALSE),"")</f>
        <v>5f</v>
      </c>
    </row>
    <row r="156" spans="1:13" x14ac:dyDescent="0.35">
      <c r="A156">
        <v>147</v>
      </c>
      <c r="B156" s="19">
        <f>IFERROR(VLOOKUP($A156,'Raw - F'!$B:$Q,2,FALSE),"")</f>
        <v>44050</v>
      </c>
      <c r="C156" s="18" t="str">
        <f>IFERROR(VLOOKUP($A156,'Raw - F'!$B:$Q,4,FALSE),"")</f>
        <v>South</v>
      </c>
      <c r="D156" s="18" t="str">
        <f>IFERROR(VLOOKUP($A156,'Raw - F'!$B:$Q,3,FALSE),"")</f>
        <v>SANDOWN PARK</v>
      </c>
      <c r="E156" s="18" t="str">
        <f>IFERROR(VLOOKUP($A156,'Raw - F'!$B:$Q,9,FALSE),"")</f>
        <v>Hcap</v>
      </c>
      <c r="F156" s="18" t="str">
        <f>SUBSTITUTE(IFERROR(VLOOKUP($A156,'Raw - F'!$B:$N,13,FALSE),""),"0","")</f>
        <v>3YO</v>
      </c>
      <c r="G156" s="18" t="str">
        <f>SUBSTITUTE(IFERROR(VLOOKUP($A156,'Raw - F'!$B:$N,10,FALSE),""),"0","")</f>
        <v/>
      </c>
      <c r="H156" s="18" t="str">
        <f>SUBSTITUTE(IFERROR(VLOOKUP($A156,'Raw - F'!$B:$N,11,FALSE),""),"0","")</f>
        <v/>
      </c>
      <c r="I156" s="40" t="str">
        <f>IF(IFERROR(VLOOKUP($A156,'Raw - F'!$B:$P,15,FALSE),"")=0,"",IFERROR(VLOOKUP($A156,'Raw - F'!$B:$P,15,FALSE),""))</f>
        <v/>
      </c>
      <c r="J156" s="18">
        <f>IFERROR(VLOOKUP($A156,'Raw - F'!$B:$N,8,FALSE),"")</f>
        <v>3</v>
      </c>
      <c r="K156" s="18" t="str">
        <f>IFERROR(VLOOKUP($A156,'Raw - F'!$B:$V,16,FALSE),"")</f>
        <v>71-90</v>
      </c>
      <c r="L156" s="18" t="str">
        <f>IFERROR(VLOOKUP($A156,'Raw - F'!$B:$O,14,FALSE),"")</f>
        <v>A</v>
      </c>
      <c r="M156" s="18" t="str">
        <f>IFERROR(VLOOKUP($A156,'Raw - F'!$B:$O,6,FALSE),"")</f>
        <v>1m 2f</v>
      </c>
    </row>
    <row r="157" spans="1:13" x14ac:dyDescent="0.35">
      <c r="A157">
        <v>148</v>
      </c>
      <c r="B157" s="19">
        <f>IFERROR(VLOOKUP($A157,'Raw - F'!$B:$Q,2,FALSE),"")</f>
        <v>44050</v>
      </c>
      <c r="C157" s="18" t="str">
        <f>IFERROR(VLOOKUP($A157,'Raw - F'!$B:$Q,4,FALSE),"")</f>
        <v>South</v>
      </c>
      <c r="D157" s="18" t="str">
        <f>IFERROR(VLOOKUP($A157,'Raw - F'!$B:$Q,3,FALSE),"")</f>
        <v>SANDOWN PARK</v>
      </c>
      <c r="E157" s="18" t="str">
        <f>IFERROR(VLOOKUP($A157,'Raw - F'!$B:$Q,9,FALSE),"")</f>
        <v>WFA</v>
      </c>
      <c r="F157" s="18" t="str">
        <f>SUBSTITUTE(IFERROR(VLOOKUP($A157,'Raw - F'!$B:$N,13,FALSE),""),"0","")</f>
        <v>2YO</v>
      </c>
      <c r="G157" s="18" t="str">
        <f>SUBSTITUTE(IFERROR(VLOOKUP($A157,'Raw - F'!$B:$N,10,FALSE),""),"0","")</f>
        <v>Mdn</v>
      </c>
      <c r="H157" s="18" t="str">
        <f>SUBSTITUTE(IFERROR(VLOOKUP($A157,'Raw - F'!$B:$N,11,FALSE),""),"0","")</f>
        <v/>
      </c>
      <c r="I157" s="40" t="str">
        <f>IF(IFERROR(VLOOKUP($A157,'Raw - F'!$B:$P,15,FALSE),"")=0,"",IFERROR(VLOOKUP($A157,'Raw - F'!$B:$P,15,FALSE),""))</f>
        <v/>
      </c>
      <c r="J157" s="18">
        <f>IFERROR(VLOOKUP($A157,'Raw - F'!$B:$N,8,FALSE),"")</f>
        <v>5</v>
      </c>
      <c r="K157" s="18">
        <f>IFERROR(VLOOKUP($A157,'Raw - F'!$B:$V,16,FALSE),"")</f>
        <v>0</v>
      </c>
      <c r="L157" s="18" t="str">
        <f>IFERROR(VLOOKUP($A157,'Raw - F'!$B:$O,14,FALSE),"")</f>
        <v>A</v>
      </c>
      <c r="M157" s="18" t="str">
        <f>IFERROR(VLOOKUP($A157,'Raw - F'!$B:$O,6,FALSE),"")</f>
        <v>1m</v>
      </c>
    </row>
    <row r="158" spans="1:13" x14ac:dyDescent="0.35">
      <c r="A158">
        <v>149</v>
      </c>
      <c r="B158" s="19">
        <f>IFERROR(VLOOKUP($A158,'Raw - F'!$B:$Q,2,FALSE),"")</f>
        <v>44050</v>
      </c>
      <c r="C158" s="18" t="str">
        <f>IFERROR(VLOOKUP($A158,'Raw - F'!$B:$Q,4,FALSE),"")</f>
        <v>South</v>
      </c>
      <c r="D158" s="18" t="str">
        <f>IFERROR(VLOOKUP($A158,'Raw - F'!$B:$Q,3,FALSE),"")</f>
        <v>SANDOWN PARK</v>
      </c>
      <c r="E158" s="18" t="str">
        <f>IFERROR(VLOOKUP($A158,'Raw - F'!$B:$Q,9,FALSE),"")</f>
        <v>Hcap</v>
      </c>
      <c r="F158" s="18" t="str">
        <f>SUBSTITUTE(IFERROR(VLOOKUP($A158,'Raw - F'!$B:$N,13,FALSE),""),"0","")</f>
        <v>3YO+</v>
      </c>
      <c r="G158" s="18" t="str">
        <f>SUBSTITUTE(IFERROR(VLOOKUP($A158,'Raw - F'!$B:$N,10,FALSE),""),"0","")</f>
        <v/>
      </c>
      <c r="H158" s="18" t="str">
        <f>SUBSTITUTE(IFERROR(VLOOKUP($A158,'Raw - F'!$B:$N,11,FALSE),""),"0","")</f>
        <v/>
      </c>
      <c r="I158" s="40" t="str">
        <f>IF(IFERROR(VLOOKUP($A158,'Raw - F'!$B:$P,15,FALSE),"")=0,"",IFERROR(VLOOKUP($A158,'Raw - F'!$B:$P,15,FALSE),""))</f>
        <v/>
      </c>
      <c r="J158" s="18">
        <f>IFERROR(VLOOKUP($A158,'Raw - F'!$B:$N,8,FALSE),"")</f>
        <v>4</v>
      </c>
      <c r="K158" s="18" t="str">
        <f>IFERROR(VLOOKUP($A158,'Raw - F'!$B:$V,16,FALSE),"")</f>
        <v>66-85</v>
      </c>
      <c r="L158" s="18" t="str">
        <f>IFERROR(VLOOKUP($A158,'Raw - F'!$B:$O,14,FALSE),"")</f>
        <v>F</v>
      </c>
      <c r="M158" s="18" t="str">
        <f>IFERROR(VLOOKUP($A158,'Raw - F'!$B:$O,6,FALSE),"")</f>
        <v>7f</v>
      </c>
    </row>
    <row r="159" spans="1:13" x14ac:dyDescent="0.35">
      <c r="A159">
        <v>150</v>
      </c>
      <c r="B159" s="19">
        <f>IFERROR(VLOOKUP($A159,'Raw - F'!$B:$Q,2,FALSE),"")</f>
        <v>44050</v>
      </c>
      <c r="C159" s="18" t="str">
        <f>IFERROR(VLOOKUP($A159,'Raw - F'!$B:$Q,4,FALSE),"")</f>
        <v>South</v>
      </c>
      <c r="D159" s="18" t="str">
        <f>IFERROR(VLOOKUP($A159,'Raw - F'!$B:$Q,3,FALSE),"")</f>
        <v>SANDOWN PARK</v>
      </c>
      <c r="E159" s="18" t="str">
        <f>IFERROR(VLOOKUP($A159,'Raw - F'!$B:$Q,9,FALSE),"")</f>
        <v>Hcap</v>
      </c>
      <c r="F159" s="18" t="str">
        <f>SUBSTITUTE(IFERROR(VLOOKUP($A159,'Raw - F'!$B:$N,13,FALSE),""),"0","")</f>
        <v>3YO+</v>
      </c>
      <c r="G159" s="18" t="str">
        <f>SUBSTITUTE(IFERROR(VLOOKUP($A159,'Raw - F'!$B:$N,10,FALSE),""),"0","")</f>
        <v/>
      </c>
      <c r="H159" s="18" t="str">
        <f>SUBSTITUTE(IFERROR(VLOOKUP($A159,'Raw - F'!$B:$N,11,FALSE),""),"0","")</f>
        <v/>
      </c>
      <c r="I159" s="40" t="str">
        <f>IF(IFERROR(VLOOKUP($A159,'Raw - F'!$B:$P,15,FALSE),"")=0,"",IFERROR(VLOOKUP($A159,'Raw - F'!$B:$P,15,FALSE),""))</f>
        <v/>
      </c>
      <c r="J159" s="18">
        <f>IFERROR(VLOOKUP($A159,'Raw - F'!$B:$N,8,FALSE),"")</f>
        <v>5</v>
      </c>
      <c r="K159" s="18" t="str">
        <f>IFERROR(VLOOKUP($A159,'Raw - F'!$B:$V,16,FALSE),"")</f>
        <v>56-75</v>
      </c>
      <c r="L159" s="18" t="str">
        <f>IFERROR(VLOOKUP($A159,'Raw - F'!$B:$O,14,FALSE),"")</f>
        <v>A</v>
      </c>
      <c r="M159" s="18" t="str">
        <f>IFERROR(VLOOKUP($A159,'Raw - F'!$B:$O,6,FALSE),"")</f>
        <v>1m</v>
      </c>
    </row>
    <row r="160" spans="1:13" x14ac:dyDescent="0.35">
      <c r="A160">
        <v>151</v>
      </c>
      <c r="B160" s="19">
        <f>IFERROR(VLOOKUP($A160,'Raw - F'!$B:$Q,2,FALSE),"")</f>
        <v>44050</v>
      </c>
      <c r="C160" s="18" t="str">
        <f>IFERROR(VLOOKUP($A160,'Raw - F'!$B:$Q,4,FALSE),"")</f>
        <v>South</v>
      </c>
      <c r="D160" s="18" t="str">
        <f>IFERROR(VLOOKUP($A160,'Raw - F'!$B:$Q,3,FALSE),"")</f>
        <v>SANDOWN PARK</v>
      </c>
      <c r="E160" s="18" t="str">
        <f>IFERROR(VLOOKUP($A160,'Raw - F'!$B:$Q,9,FALSE),"")</f>
        <v>Hcap</v>
      </c>
      <c r="F160" s="18" t="str">
        <f>SUBSTITUTE(IFERROR(VLOOKUP($A160,'Raw - F'!$B:$N,13,FALSE),""),"0","")</f>
        <v>3YO</v>
      </c>
      <c r="G160" s="18" t="str">
        <f>SUBSTITUTE(IFERROR(VLOOKUP($A160,'Raw - F'!$B:$N,10,FALSE),""),"0","")</f>
        <v/>
      </c>
      <c r="H160" s="18" t="str">
        <f>SUBSTITUTE(IFERROR(VLOOKUP($A160,'Raw - F'!$B:$N,11,FALSE),""),"0","")</f>
        <v/>
      </c>
      <c r="I160" s="40" t="str">
        <f>IF(IFERROR(VLOOKUP($A160,'Raw - F'!$B:$P,15,FALSE),"")=0,"",IFERROR(VLOOKUP($A160,'Raw - F'!$B:$P,15,FALSE),""))</f>
        <v/>
      </c>
      <c r="J160" s="18">
        <f>IFERROR(VLOOKUP($A160,'Raw - F'!$B:$N,8,FALSE),"")</f>
        <v>4</v>
      </c>
      <c r="K160" s="18" t="str">
        <f>IFERROR(VLOOKUP($A160,'Raw - F'!$B:$V,16,FALSE),"")</f>
        <v>66-85</v>
      </c>
      <c r="L160" s="18" t="str">
        <f>IFERROR(VLOOKUP($A160,'Raw - F'!$B:$O,14,FALSE),"")</f>
        <v>A</v>
      </c>
      <c r="M160" s="18" t="str">
        <f>IFERROR(VLOOKUP($A160,'Raw - F'!$B:$O,6,FALSE),"")</f>
        <v>5f</v>
      </c>
    </row>
    <row r="161" spans="1:13" x14ac:dyDescent="0.35">
      <c r="A161">
        <v>152</v>
      </c>
      <c r="B161" s="19">
        <f>IFERROR(VLOOKUP($A161,'Raw - F'!$B:$Q,2,FALSE),"")</f>
        <v>44050</v>
      </c>
      <c r="C161" s="18" t="str">
        <f>IFERROR(VLOOKUP($A161,'Raw - F'!$B:$Q,4,FALSE),"")</f>
        <v>South</v>
      </c>
      <c r="D161" s="18" t="str">
        <f>IFERROR(VLOOKUP($A161,'Raw - F'!$B:$Q,3,FALSE),"")</f>
        <v>SANDOWN PARK</v>
      </c>
      <c r="E161" s="18" t="str">
        <f>IFERROR(VLOOKUP($A161,'Raw - F'!$B:$Q,9,FALSE),"")</f>
        <v>Hcap</v>
      </c>
      <c r="F161" s="18" t="str">
        <f>SUBSTITUTE(IFERROR(VLOOKUP($A161,'Raw - F'!$B:$N,13,FALSE),""),"0","")</f>
        <v>2YO</v>
      </c>
      <c r="G161" s="18" t="str">
        <f>SUBSTITUTE(IFERROR(VLOOKUP($A161,'Raw - F'!$B:$N,10,FALSE),""),"0","")</f>
        <v/>
      </c>
      <c r="H161" s="18" t="str">
        <f>SUBSTITUTE(IFERROR(VLOOKUP($A161,'Raw - F'!$B:$N,11,FALSE),""),"0","")</f>
        <v/>
      </c>
      <c r="I161" s="40" t="str">
        <f>IF(IFERROR(VLOOKUP($A161,'Raw - F'!$B:$P,15,FALSE),"")=0,"",IFERROR(VLOOKUP($A161,'Raw - F'!$B:$P,15,FALSE),""))</f>
        <v/>
      </c>
      <c r="J161" s="18">
        <f>IFERROR(VLOOKUP($A161,'Raw - F'!$B:$N,8,FALSE),"")</f>
        <v>4</v>
      </c>
      <c r="K161" s="18" t="str">
        <f>IFERROR(VLOOKUP($A161,'Raw - F'!$B:$V,16,FALSE),"")</f>
        <v>66-85</v>
      </c>
      <c r="L161" s="18" t="str">
        <f>IFERROR(VLOOKUP($A161,'Raw - F'!$B:$O,14,FALSE),"")</f>
        <v>A</v>
      </c>
      <c r="M161" s="18" t="str">
        <f>IFERROR(VLOOKUP($A161,'Raw - F'!$B:$O,6,FALSE),"")</f>
        <v>5f</v>
      </c>
    </row>
    <row r="162" spans="1:13" x14ac:dyDescent="0.35">
      <c r="A162">
        <v>153</v>
      </c>
      <c r="B162" s="19">
        <f>IFERROR(VLOOKUP($A162,'Raw - F'!$B:$Q,2,FALSE),"")</f>
        <v>44050</v>
      </c>
      <c r="C162" s="18" t="str">
        <f>IFERROR(VLOOKUP($A162,'Raw - F'!$B:$Q,4,FALSE),"")</f>
        <v>Midlands</v>
      </c>
      <c r="D162" s="18" t="str">
        <f>IFERROR(VLOOKUP($A162,'Raw - F'!$B:$Q,3,FALSE),"")</f>
        <v>YARMOUTH</v>
      </c>
      <c r="E162" s="18" t="str">
        <f>IFERROR(VLOOKUP($A162,'Raw - F'!$B:$Q,9,FALSE),"")</f>
        <v>Hcap</v>
      </c>
      <c r="F162" s="18" t="str">
        <f>SUBSTITUTE(IFERROR(VLOOKUP($A162,'Raw - F'!$B:$N,13,FALSE),""),"0","")</f>
        <v>3YO</v>
      </c>
      <c r="G162" s="18" t="str">
        <f>SUBSTITUTE(IFERROR(VLOOKUP($A162,'Raw - F'!$B:$N,10,FALSE),""),"0","")</f>
        <v/>
      </c>
      <c r="H162" s="18" t="str">
        <f>SUBSTITUTE(IFERROR(VLOOKUP($A162,'Raw - F'!$B:$N,11,FALSE),""),"0","")</f>
        <v/>
      </c>
      <c r="I162" s="40" t="str">
        <f>IF(IFERROR(VLOOKUP($A162,'Raw - F'!$B:$P,15,FALSE),"")=0,"",IFERROR(VLOOKUP($A162,'Raw - F'!$B:$P,15,FALSE),""))</f>
        <v/>
      </c>
      <c r="J162" s="18">
        <f>IFERROR(VLOOKUP($A162,'Raw - F'!$B:$N,8,FALSE),"")</f>
        <v>5</v>
      </c>
      <c r="K162" s="18" t="str">
        <f>IFERROR(VLOOKUP($A162,'Raw - F'!$B:$V,16,FALSE),"")</f>
        <v>56-75</v>
      </c>
      <c r="L162" s="18" t="str">
        <f>IFERROR(VLOOKUP($A162,'Raw - F'!$B:$O,14,FALSE),"")</f>
        <v>A</v>
      </c>
      <c r="M162" s="18" t="str">
        <f>IFERROR(VLOOKUP($A162,'Raw - F'!$B:$O,6,FALSE),"")</f>
        <v>1m 4f</v>
      </c>
    </row>
    <row r="163" spans="1:13" x14ac:dyDescent="0.35">
      <c r="A163">
        <v>154</v>
      </c>
      <c r="B163" s="19">
        <f>IFERROR(VLOOKUP($A163,'Raw - F'!$B:$Q,2,FALSE),"")</f>
        <v>44050</v>
      </c>
      <c r="C163" s="18" t="str">
        <f>IFERROR(VLOOKUP($A163,'Raw - F'!$B:$Q,4,FALSE),"")</f>
        <v>Midlands</v>
      </c>
      <c r="D163" s="18" t="str">
        <f>IFERROR(VLOOKUP($A163,'Raw - F'!$B:$Q,3,FALSE),"")</f>
        <v>YARMOUTH</v>
      </c>
      <c r="E163" s="18" t="str">
        <f>IFERROR(VLOOKUP($A163,'Raw - F'!$B:$Q,9,FALSE),"")</f>
        <v>WFA</v>
      </c>
      <c r="F163" s="18" t="str">
        <f>SUBSTITUTE(IFERROR(VLOOKUP($A163,'Raw - F'!$B:$N,13,FALSE),""),"0","")</f>
        <v>2YO</v>
      </c>
      <c r="G163" s="18" t="str">
        <f>SUBSTITUTE(IFERROR(VLOOKUP($A163,'Raw - F'!$B:$N,10,FALSE),""),"0","")</f>
        <v>Nov</v>
      </c>
      <c r="H163" s="18" t="str">
        <f>SUBSTITUTE(IFERROR(VLOOKUP($A163,'Raw - F'!$B:$N,11,FALSE),""),"0","")</f>
        <v>Med</v>
      </c>
      <c r="I163" s="40">
        <f>IF(IFERROR(VLOOKUP($A163,'Raw - F'!$B:$P,15,FALSE),"")=0,"",IFERROR(VLOOKUP($A163,'Raw - F'!$B:$P,15,FALSE),""))</f>
        <v>28000</v>
      </c>
      <c r="J163" s="18">
        <f>IFERROR(VLOOKUP($A163,'Raw - F'!$B:$N,8,FALSE),"")</f>
        <v>5</v>
      </c>
      <c r="K163" s="18">
        <f>IFERROR(VLOOKUP($A163,'Raw - F'!$B:$V,16,FALSE),"")</f>
        <v>0</v>
      </c>
      <c r="L163" s="18" t="str">
        <f>IFERROR(VLOOKUP($A163,'Raw - F'!$B:$O,14,FALSE),"")</f>
        <v>A</v>
      </c>
      <c r="M163" s="18" t="str">
        <f>IFERROR(VLOOKUP($A163,'Raw - F'!$B:$O,6,FALSE),"")</f>
        <v>6f</v>
      </c>
    </row>
    <row r="164" spans="1:13" x14ac:dyDescent="0.35">
      <c r="A164">
        <v>155</v>
      </c>
      <c r="B164" s="19">
        <f>IFERROR(VLOOKUP($A164,'Raw - F'!$B:$Q,2,FALSE),"")</f>
        <v>44050</v>
      </c>
      <c r="C164" s="18" t="str">
        <f>IFERROR(VLOOKUP($A164,'Raw - F'!$B:$Q,4,FALSE),"")</f>
        <v>Midlands</v>
      </c>
      <c r="D164" s="18" t="str">
        <f>IFERROR(VLOOKUP($A164,'Raw - F'!$B:$Q,3,FALSE),"")</f>
        <v>YARMOUTH</v>
      </c>
      <c r="E164" s="18" t="str">
        <f>IFERROR(VLOOKUP($A164,'Raw - F'!$B:$Q,9,FALSE),"")</f>
        <v>Hcap</v>
      </c>
      <c r="F164" s="18" t="str">
        <f>SUBSTITUTE(IFERROR(VLOOKUP($A164,'Raw - F'!$B:$N,13,FALSE),""),"0","")</f>
        <v>3YO</v>
      </c>
      <c r="G164" s="18" t="str">
        <f>SUBSTITUTE(IFERROR(VLOOKUP($A164,'Raw - F'!$B:$N,10,FALSE),""),"0","")</f>
        <v/>
      </c>
      <c r="H164" s="18" t="str">
        <f>SUBSTITUTE(IFERROR(VLOOKUP($A164,'Raw - F'!$B:$N,11,FALSE),""),"0","")</f>
        <v/>
      </c>
      <c r="I164" s="40" t="str">
        <f>IF(IFERROR(VLOOKUP($A164,'Raw - F'!$B:$P,15,FALSE),"")=0,"",IFERROR(VLOOKUP($A164,'Raw - F'!$B:$P,15,FALSE),""))</f>
        <v/>
      </c>
      <c r="J164" s="18">
        <f>IFERROR(VLOOKUP($A164,'Raw - F'!$B:$N,8,FALSE),"")</f>
        <v>6</v>
      </c>
      <c r="K164" s="18" t="str">
        <f>IFERROR(VLOOKUP($A164,'Raw - F'!$B:$V,16,FALSE),"")</f>
        <v>41-60</v>
      </c>
      <c r="L164" s="18" t="str">
        <f>IFERROR(VLOOKUP($A164,'Raw - F'!$B:$O,14,FALSE),"")</f>
        <v>A</v>
      </c>
      <c r="M164" s="18" t="str">
        <f>IFERROR(VLOOKUP($A164,'Raw - F'!$B:$O,6,FALSE),"")</f>
        <v>7f</v>
      </c>
    </row>
    <row r="165" spans="1:13" x14ac:dyDescent="0.35">
      <c r="A165">
        <v>156</v>
      </c>
      <c r="B165" s="19">
        <f>IFERROR(VLOOKUP($A165,'Raw - F'!$B:$Q,2,FALSE),"")</f>
        <v>44050</v>
      </c>
      <c r="C165" s="18" t="str">
        <f>IFERROR(VLOOKUP($A165,'Raw - F'!$B:$Q,4,FALSE),"")</f>
        <v>Midlands</v>
      </c>
      <c r="D165" s="18" t="str">
        <f>IFERROR(VLOOKUP($A165,'Raw - F'!$B:$Q,3,FALSE),"")</f>
        <v>YARMOUTH</v>
      </c>
      <c r="E165" s="18" t="str">
        <f>IFERROR(VLOOKUP($A165,'Raw - F'!$B:$Q,9,FALSE),"")</f>
        <v>Hcap</v>
      </c>
      <c r="F165" s="18" t="str">
        <f>SUBSTITUTE(IFERROR(VLOOKUP($A165,'Raw - F'!$B:$N,13,FALSE),""),"0","")</f>
        <v>3YO+</v>
      </c>
      <c r="G165" s="18" t="str">
        <f>SUBSTITUTE(IFERROR(VLOOKUP($A165,'Raw - F'!$B:$N,10,FALSE),""),"0","")</f>
        <v/>
      </c>
      <c r="H165" s="18" t="str">
        <f>SUBSTITUTE(IFERROR(VLOOKUP($A165,'Raw - F'!$B:$N,11,FALSE),""),"0","")</f>
        <v/>
      </c>
      <c r="I165" s="40" t="str">
        <f>IF(IFERROR(VLOOKUP($A165,'Raw - F'!$B:$P,15,FALSE),"")=0,"",IFERROR(VLOOKUP($A165,'Raw - F'!$B:$P,15,FALSE),""))</f>
        <v/>
      </c>
      <c r="J165" s="18">
        <f>IFERROR(VLOOKUP($A165,'Raw - F'!$B:$N,8,FALSE),"")</f>
        <v>6</v>
      </c>
      <c r="K165" s="18" t="str">
        <f>IFERROR(VLOOKUP($A165,'Raw - F'!$B:$V,16,FALSE),"")</f>
        <v>36-55</v>
      </c>
      <c r="L165" s="18" t="str">
        <f>IFERROR(VLOOKUP($A165,'Raw - F'!$B:$O,14,FALSE),"")</f>
        <v>A</v>
      </c>
      <c r="M165" s="18" t="str">
        <f>IFERROR(VLOOKUP($A165,'Raw - F'!$B:$O,6,FALSE),"")</f>
        <v>5f</v>
      </c>
    </row>
    <row r="166" spans="1:13" x14ac:dyDescent="0.35">
      <c r="A166">
        <v>157</v>
      </c>
      <c r="B166" s="19">
        <f>IFERROR(VLOOKUP($A166,'Raw - F'!$B:$Q,2,FALSE),"")</f>
        <v>44050</v>
      </c>
      <c r="C166" s="18" t="str">
        <f>IFERROR(VLOOKUP($A166,'Raw - F'!$B:$Q,4,FALSE),"")</f>
        <v>Midlands</v>
      </c>
      <c r="D166" s="18" t="str">
        <f>IFERROR(VLOOKUP($A166,'Raw - F'!$B:$Q,3,FALSE),"")</f>
        <v>YARMOUTH</v>
      </c>
      <c r="E166" s="18" t="str">
        <f>IFERROR(VLOOKUP($A166,'Raw - F'!$B:$Q,9,FALSE),"")</f>
        <v>Hcap</v>
      </c>
      <c r="F166" s="18" t="str">
        <f>SUBSTITUTE(IFERROR(VLOOKUP($A166,'Raw - F'!$B:$N,13,FALSE),""),"0","")</f>
        <v>3YO+</v>
      </c>
      <c r="G166" s="18" t="str">
        <f>SUBSTITUTE(IFERROR(VLOOKUP($A166,'Raw - F'!$B:$N,10,FALSE),""),"0","")</f>
        <v>Mdn</v>
      </c>
      <c r="H166" s="18" t="str">
        <f>SUBSTITUTE(IFERROR(VLOOKUP($A166,'Raw - F'!$B:$N,11,FALSE),""),"0","")</f>
        <v/>
      </c>
      <c r="I166" s="40" t="str">
        <f>IF(IFERROR(VLOOKUP($A166,'Raw - F'!$B:$P,15,FALSE),"")=0,"",IFERROR(VLOOKUP($A166,'Raw - F'!$B:$P,15,FALSE),""))</f>
        <v/>
      </c>
      <c r="J166" s="18">
        <f>IFERROR(VLOOKUP($A166,'Raw - F'!$B:$N,8,FALSE),"")</f>
        <v>6</v>
      </c>
      <c r="K166" s="18" t="str">
        <f>IFERROR(VLOOKUP($A166,'Raw - F'!$B:$V,16,FALSE),"")</f>
        <v>46-65</v>
      </c>
      <c r="L166" s="18" t="str">
        <f>IFERROR(VLOOKUP($A166,'Raw - F'!$B:$O,14,FALSE),"")</f>
        <v>A</v>
      </c>
      <c r="M166" s="18" t="str">
        <f>IFERROR(VLOOKUP($A166,'Raw - F'!$B:$O,6,FALSE),"")</f>
        <v>6f</v>
      </c>
    </row>
    <row r="167" spans="1:13" x14ac:dyDescent="0.35">
      <c r="A167">
        <v>158</v>
      </c>
      <c r="B167" s="19">
        <f>IFERROR(VLOOKUP($A167,'Raw - F'!$B:$Q,2,FALSE),"")</f>
        <v>44050</v>
      </c>
      <c r="C167" s="18" t="str">
        <f>IFERROR(VLOOKUP($A167,'Raw - F'!$B:$Q,4,FALSE),"")</f>
        <v>Midlands</v>
      </c>
      <c r="D167" s="18" t="str">
        <f>IFERROR(VLOOKUP($A167,'Raw - F'!$B:$Q,3,FALSE),"")</f>
        <v>YARMOUTH</v>
      </c>
      <c r="E167" s="18" t="str">
        <f>IFERROR(VLOOKUP($A167,'Raw - F'!$B:$Q,9,FALSE),"")</f>
        <v>Hcap</v>
      </c>
      <c r="F167" s="18" t="str">
        <f>SUBSTITUTE(IFERROR(VLOOKUP($A167,'Raw - F'!$B:$N,13,FALSE),""),"0","")</f>
        <v>3YO+</v>
      </c>
      <c r="G167" s="18" t="str">
        <f>SUBSTITUTE(IFERROR(VLOOKUP($A167,'Raw - F'!$B:$N,10,FALSE),""),"0","")</f>
        <v/>
      </c>
      <c r="H167" s="18" t="str">
        <f>SUBSTITUTE(IFERROR(VLOOKUP($A167,'Raw - F'!$B:$N,11,FALSE),""),"0","")</f>
        <v/>
      </c>
      <c r="I167" s="40" t="str">
        <f>IF(IFERROR(VLOOKUP($A167,'Raw - F'!$B:$P,15,FALSE),"")=0,"",IFERROR(VLOOKUP($A167,'Raw - F'!$B:$P,15,FALSE),""))</f>
        <v/>
      </c>
      <c r="J167" s="18">
        <f>IFERROR(VLOOKUP($A167,'Raw - F'!$B:$N,8,FALSE),"")</f>
        <v>6</v>
      </c>
      <c r="K167" s="18" t="str">
        <f>IFERROR(VLOOKUP($A167,'Raw - F'!$B:$V,16,FALSE),"")</f>
        <v>36-55</v>
      </c>
      <c r="L167" s="18" t="str">
        <f>IFERROR(VLOOKUP($A167,'Raw - F'!$B:$O,14,FALSE),"")</f>
        <v>A</v>
      </c>
      <c r="M167" s="18" t="str">
        <f>IFERROR(VLOOKUP($A167,'Raw - F'!$B:$O,6,FALSE),"")</f>
        <v>1m</v>
      </c>
    </row>
    <row r="168" spans="1:13" x14ac:dyDescent="0.35">
      <c r="A168">
        <v>159</v>
      </c>
      <c r="B168" s="19">
        <f>IFERROR(VLOOKUP($A168,'Raw - F'!$B:$Q,2,FALSE),"")</f>
        <v>44050</v>
      </c>
      <c r="C168" s="18" t="str">
        <f>IFERROR(VLOOKUP($A168,'Raw - F'!$B:$Q,4,FALSE),"")</f>
        <v>Midlands</v>
      </c>
      <c r="D168" s="18" t="str">
        <f>IFERROR(VLOOKUP($A168,'Raw - F'!$B:$Q,3,FALSE),"")</f>
        <v>YARMOUTH</v>
      </c>
      <c r="E168" s="18" t="str">
        <f>IFERROR(VLOOKUP($A168,'Raw - F'!$B:$Q,9,FALSE),"")</f>
        <v>Hcap</v>
      </c>
      <c r="F168" s="18" t="str">
        <f>SUBSTITUTE(IFERROR(VLOOKUP($A168,'Raw - F'!$B:$N,13,FALSE),""),"0","")</f>
        <v>3YO+</v>
      </c>
      <c r="G168" s="18" t="str">
        <f>SUBSTITUTE(IFERROR(VLOOKUP($A168,'Raw - F'!$B:$N,10,FALSE),""),"0","")</f>
        <v/>
      </c>
      <c r="H168" s="18" t="str">
        <f>SUBSTITUTE(IFERROR(VLOOKUP($A168,'Raw - F'!$B:$N,11,FALSE),""),"0","")</f>
        <v/>
      </c>
      <c r="I168" s="40" t="str">
        <f>IF(IFERROR(VLOOKUP($A168,'Raw - F'!$B:$P,15,FALSE),"")=0,"",IFERROR(VLOOKUP($A168,'Raw - F'!$B:$P,15,FALSE),""))</f>
        <v/>
      </c>
      <c r="J168" s="18">
        <f>IFERROR(VLOOKUP($A168,'Raw - F'!$B:$N,8,FALSE),"")</f>
        <v>6</v>
      </c>
      <c r="K168" s="18" t="str">
        <f>IFERROR(VLOOKUP($A168,'Raw - F'!$B:$V,16,FALSE),"")</f>
        <v>41-60</v>
      </c>
      <c r="L168" s="18" t="str">
        <f>IFERROR(VLOOKUP($A168,'Raw - F'!$B:$O,14,FALSE),"")</f>
        <v>A</v>
      </c>
      <c r="M168" s="18" t="str">
        <f>IFERROR(VLOOKUP($A168,'Raw - F'!$B:$O,6,FALSE),"")</f>
        <v>1m 2f</v>
      </c>
    </row>
    <row r="169" spans="1:13" x14ac:dyDescent="0.35">
      <c r="A169">
        <v>160</v>
      </c>
      <c r="B169" s="19">
        <f>IFERROR(VLOOKUP($A169,'Raw - F'!$B:$Q,2,FALSE),"")</f>
        <v>44050</v>
      </c>
      <c r="C169" s="18" t="str">
        <f>IFERROR(VLOOKUP($A169,'Raw - F'!$B:$Q,4,FALSE),"")</f>
        <v>Midlands</v>
      </c>
      <c r="D169" s="18" t="str">
        <f>IFERROR(VLOOKUP($A169,'Raw - F'!$B:$Q,3,FALSE),"")</f>
        <v>YARMOUTH</v>
      </c>
      <c r="E169" s="18" t="str">
        <f>IFERROR(VLOOKUP($A169,'Raw - F'!$B:$Q,9,FALSE),"")</f>
        <v>WFA</v>
      </c>
      <c r="F169" s="18" t="str">
        <f>SUBSTITUTE(IFERROR(VLOOKUP($A169,'Raw - F'!$B:$N,13,FALSE),""),"0","")</f>
        <v>3YO+</v>
      </c>
      <c r="G169" s="18" t="str">
        <f>SUBSTITUTE(IFERROR(VLOOKUP($A169,'Raw - F'!$B:$N,10,FALSE),""),"0","")</f>
        <v>Nov</v>
      </c>
      <c r="H169" s="18" t="str">
        <f>SUBSTITUTE(IFERROR(VLOOKUP($A169,'Raw - F'!$B:$N,11,FALSE),""),"0","")</f>
        <v/>
      </c>
      <c r="I169" s="40" t="str">
        <f>IF(IFERROR(VLOOKUP($A169,'Raw - F'!$B:$P,15,FALSE),"")=0,"",IFERROR(VLOOKUP($A169,'Raw - F'!$B:$P,15,FALSE),""))</f>
        <v/>
      </c>
      <c r="J169" s="18">
        <f>IFERROR(VLOOKUP($A169,'Raw - F'!$B:$N,8,FALSE),"")</f>
        <v>5</v>
      </c>
      <c r="K169" s="18">
        <f>IFERROR(VLOOKUP($A169,'Raw - F'!$B:$V,16,FALSE),"")</f>
        <v>0</v>
      </c>
      <c r="L169" s="18" t="str">
        <f>IFERROR(VLOOKUP($A169,'Raw - F'!$B:$O,14,FALSE),"")</f>
        <v>F</v>
      </c>
      <c r="M169" s="18" t="str">
        <f>IFERROR(VLOOKUP($A169,'Raw - F'!$B:$O,6,FALSE),"")</f>
        <v>1m</v>
      </c>
    </row>
    <row r="170" spans="1:13" x14ac:dyDescent="0.35">
      <c r="A170">
        <v>161</v>
      </c>
      <c r="B170" s="19">
        <f>IFERROR(VLOOKUP($A170,'Raw - F'!$B:$Q,2,FALSE),"")</f>
        <v>44051</v>
      </c>
      <c r="C170" s="18" t="str">
        <f>IFERROR(VLOOKUP($A170,'Raw - F'!$B:$Q,4,FALSE),"")</f>
        <v>South</v>
      </c>
      <c r="D170" s="18" t="str">
        <f>IFERROR(VLOOKUP($A170,'Raw - F'!$B:$Q,3,FALSE),"")</f>
        <v>ASCOT</v>
      </c>
      <c r="E170" s="18" t="str">
        <f>IFERROR(VLOOKUP($A170,'Raw - F'!$B:$Q,9,FALSE),"")</f>
        <v>Hcap</v>
      </c>
      <c r="F170" s="18" t="str">
        <f>SUBSTITUTE(IFERROR(VLOOKUP($A170,'Raw - F'!$B:$N,13,FALSE),""),"0","")</f>
        <v>3YO+</v>
      </c>
      <c r="G170" s="18" t="str">
        <f>SUBSTITUTE(IFERROR(VLOOKUP($A170,'Raw - F'!$B:$N,10,FALSE),""),"0","")</f>
        <v/>
      </c>
      <c r="H170" s="18" t="str">
        <f>SUBSTITUTE(IFERROR(VLOOKUP($A170,'Raw - F'!$B:$N,11,FALSE),""),"0","")</f>
        <v/>
      </c>
      <c r="I170" s="40" t="str">
        <f>IF(IFERROR(VLOOKUP($A170,'Raw - F'!$B:$P,15,FALSE),"")=0,"",IFERROR(VLOOKUP($A170,'Raw - F'!$B:$P,15,FALSE),""))</f>
        <v/>
      </c>
      <c r="J170" s="18">
        <f>IFERROR(VLOOKUP($A170,'Raw - F'!$B:$N,8,FALSE),"")</f>
        <v>2</v>
      </c>
      <c r="K170" s="18" t="str">
        <f>IFERROR(VLOOKUP($A170,'Raw - F'!$B:$V,16,FALSE),"")</f>
        <v>86-105</v>
      </c>
      <c r="L170" s="18" t="str">
        <f>IFERROR(VLOOKUP($A170,'Raw - F'!$B:$O,14,FALSE),"")</f>
        <v>A</v>
      </c>
      <c r="M170" s="18" t="str">
        <f>IFERROR(VLOOKUP($A170,'Raw - F'!$B:$O,6,FALSE),"")</f>
        <v>5f</v>
      </c>
    </row>
    <row r="171" spans="1:13" x14ac:dyDescent="0.35">
      <c r="A171">
        <v>162</v>
      </c>
      <c r="B171" s="19">
        <f>IFERROR(VLOOKUP($A171,'Raw - F'!$B:$Q,2,FALSE),"")</f>
        <v>44051</v>
      </c>
      <c r="C171" s="18" t="str">
        <f>IFERROR(VLOOKUP($A171,'Raw - F'!$B:$Q,4,FALSE),"")</f>
        <v>South</v>
      </c>
      <c r="D171" s="18" t="str">
        <f>IFERROR(VLOOKUP($A171,'Raw - F'!$B:$Q,3,FALSE),"")</f>
        <v>ASCOT</v>
      </c>
      <c r="E171" s="18" t="str">
        <f>IFERROR(VLOOKUP($A171,'Raw - F'!$B:$Q,9,FALSE),"")</f>
        <v>Hcap</v>
      </c>
      <c r="F171" s="18" t="str">
        <f>SUBSTITUTE(IFERROR(VLOOKUP($A171,'Raw - F'!$B:$N,13,FALSE),""),"0","")</f>
        <v>4YO+</v>
      </c>
      <c r="G171" s="18" t="str">
        <f>SUBSTITUTE(IFERROR(VLOOKUP($A171,'Raw - F'!$B:$N,10,FALSE),""),"0","")</f>
        <v/>
      </c>
      <c r="H171" s="18" t="str">
        <f>SUBSTITUTE(IFERROR(VLOOKUP($A171,'Raw - F'!$B:$N,11,FALSE),""),"0","")</f>
        <v/>
      </c>
      <c r="I171" s="40" t="str">
        <f>IF(IFERROR(VLOOKUP($A171,'Raw - F'!$B:$P,15,FALSE),"")=0,"",IFERROR(VLOOKUP($A171,'Raw - F'!$B:$P,15,FALSE),""))</f>
        <v/>
      </c>
      <c r="J171" s="18">
        <f>IFERROR(VLOOKUP($A171,'Raw - F'!$B:$N,8,FALSE),"")</f>
        <v>2</v>
      </c>
      <c r="K171" s="18" t="str">
        <f>IFERROR(VLOOKUP($A171,'Raw - F'!$B:$V,16,FALSE),"")</f>
        <v>81-100</v>
      </c>
      <c r="L171" s="18" t="str">
        <f>IFERROR(VLOOKUP($A171,'Raw - F'!$B:$O,14,FALSE),"")</f>
        <v>A</v>
      </c>
      <c r="M171" s="18" t="str">
        <f>IFERROR(VLOOKUP($A171,'Raw - F'!$B:$O,6,FALSE),"")</f>
        <v>2m+</v>
      </c>
    </row>
    <row r="172" spans="1:13" x14ac:dyDescent="0.35">
      <c r="A172">
        <v>163</v>
      </c>
      <c r="B172" s="19">
        <f>IFERROR(VLOOKUP($A172,'Raw - F'!$B:$Q,2,FALSE),"")</f>
        <v>44051</v>
      </c>
      <c r="C172" s="18" t="str">
        <f>IFERROR(VLOOKUP($A172,'Raw - F'!$B:$Q,4,FALSE),"")</f>
        <v>South</v>
      </c>
      <c r="D172" s="18" t="str">
        <f>IFERROR(VLOOKUP($A172,'Raw - F'!$B:$Q,3,FALSE),"")</f>
        <v>ASCOT</v>
      </c>
      <c r="E172" s="18" t="str">
        <f>IFERROR(VLOOKUP($A172,'Raw - F'!$B:$Q,9,FALSE),"")</f>
        <v>Hcap</v>
      </c>
      <c r="F172" s="18" t="str">
        <f>SUBSTITUTE(IFERROR(VLOOKUP($A172,'Raw - F'!$B:$N,13,FALSE),""),"0","")</f>
        <v>4YO+</v>
      </c>
      <c r="G172" s="18" t="str">
        <f>SUBSTITUTE(IFERROR(VLOOKUP($A172,'Raw - F'!$B:$N,10,FALSE),""),"0","")</f>
        <v/>
      </c>
      <c r="H172" s="18" t="str">
        <f>SUBSTITUTE(IFERROR(VLOOKUP($A172,'Raw - F'!$B:$N,11,FALSE),""),"0","")</f>
        <v/>
      </c>
      <c r="I172" s="40" t="str">
        <f>IF(IFERROR(VLOOKUP($A172,'Raw - F'!$B:$P,15,FALSE),"")=0,"",IFERROR(VLOOKUP($A172,'Raw - F'!$B:$P,15,FALSE),""))</f>
        <v/>
      </c>
      <c r="J172" s="18">
        <f>IFERROR(VLOOKUP($A172,'Raw - F'!$B:$N,8,FALSE),"")</f>
        <v>2</v>
      </c>
      <c r="K172" s="18" t="str">
        <f>IFERROR(VLOOKUP($A172,'Raw - F'!$B:$V,16,FALSE),"")</f>
        <v>86-105</v>
      </c>
      <c r="L172" s="18" t="str">
        <f>IFERROR(VLOOKUP($A172,'Raw - F'!$B:$O,14,FALSE),"")</f>
        <v>A</v>
      </c>
      <c r="M172" s="18" t="str">
        <f>IFERROR(VLOOKUP($A172,'Raw - F'!$B:$O,6,FALSE),"")</f>
        <v>1m 4f</v>
      </c>
    </row>
    <row r="173" spans="1:13" x14ac:dyDescent="0.35">
      <c r="A173">
        <v>164</v>
      </c>
      <c r="B173" s="19">
        <f>IFERROR(VLOOKUP($A173,'Raw - F'!$B:$Q,2,FALSE),"")</f>
        <v>44051</v>
      </c>
      <c r="C173" s="18" t="str">
        <f>IFERROR(VLOOKUP($A173,'Raw - F'!$B:$Q,4,FALSE),"")</f>
        <v>South</v>
      </c>
      <c r="D173" s="18" t="str">
        <f>IFERROR(VLOOKUP($A173,'Raw - F'!$B:$Q,3,FALSE),"")</f>
        <v>ASCOT</v>
      </c>
      <c r="E173" s="18" t="str">
        <f>IFERROR(VLOOKUP($A173,'Raw - F'!$B:$Q,9,FALSE),"")</f>
        <v>Hcap</v>
      </c>
      <c r="F173" s="18" t="str">
        <f>SUBSTITUTE(IFERROR(VLOOKUP($A173,'Raw - F'!$B:$N,13,FALSE),""),"0","")</f>
        <v>3YO</v>
      </c>
      <c r="G173" s="18" t="str">
        <f>SUBSTITUTE(IFERROR(VLOOKUP($A173,'Raw - F'!$B:$N,10,FALSE),""),"0","")</f>
        <v/>
      </c>
      <c r="H173" s="18" t="str">
        <f>SUBSTITUTE(IFERROR(VLOOKUP($A173,'Raw - F'!$B:$N,11,FALSE),""),"0","")</f>
        <v/>
      </c>
      <c r="I173" s="40" t="str">
        <f>IF(IFERROR(VLOOKUP($A173,'Raw - F'!$B:$P,15,FALSE),"")=0,"",IFERROR(VLOOKUP($A173,'Raw - F'!$B:$P,15,FALSE),""))</f>
        <v/>
      </c>
      <c r="J173" s="18">
        <f>IFERROR(VLOOKUP($A173,'Raw - F'!$B:$N,8,FALSE),"")</f>
        <v>3</v>
      </c>
      <c r="K173" s="18" t="str">
        <f>IFERROR(VLOOKUP($A173,'Raw - F'!$B:$V,16,FALSE),"")</f>
        <v>76-95</v>
      </c>
      <c r="L173" s="18" t="str">
        <f>IFERROR(VLOOKUP($A173,'Raw - F'!$B:$O,14,FALSE),"")</f>
        <v>A</v>
      </c>
      <c r="M173" s="18" t="str">
        <f>IFERROR(VLOOKUP($A173,'Raw - F'!$B:$O,6,FALSE),"")</f>
        <v>1m 4f</v>
      </c>
    </row>
    <row r="174" spans="1:13" x14ac:dyDescent="0.35">
      <c r="A174">
        <v>165</v>
      </c>
      <c r="B174" s="19">
        <f>IFERROR(VLOOKUP($A174,'Raw - F'!$B:$Q,2,FALSE),"")</f>
        <v>44051</v>
      </c>
      <c r="C174" s="18" t="str">
        <f>IFERROR(VLOOKUP($A174,'Raw - F'!$B:$Q,4,FALSE),"")</f>
        <v>South</v>
      </c>
      <c r="D174" s="18" t="str">
        <f>IFERROR(VLOOKUP($A174,'Raw - F'!$B:$Q,3,FALSE),"")</f>
        <v>ASCOT</v>
      </c>
      <c r="E174" s="18" t="str">
        <f>IFERROR(VLOOKUP($A174,'Raw - F'!$B:$Q,9,FALSE),"")</f>
        <v>Hcap</v>
      </c>
      <c r="F174" s="18" t="str">
        <f>SUBSTITUTE(IFERROR(VLOOKUP($A174,'Raw - F'!$B:$N,13,FALSE),""),"0","")</f>
        <v>3YO+</v>
      </c>
      <c r="G174" s="18" t="str">
        <f>SUBSTITUTE(IFERROR(VLOOKUP($A174,'Raw - F'!$B:$N,10,FALSE),""),"0","")</f>
        <v/>
      </c>
      <c r="H174" s="18" t="str">
        <f>SUBSTITUTE(IFERROR(VLOOKUP($A174,'Raw - F'!$B:$N,11,FALSE),""),"0","")</f>
        <v/>
      </c>
      <c r="I174" s="40" t="str">
        <f>IF(IFERROR(VLOOKUP($A174,'Raw - F'!$B:$P,15,FALSE),"")=0,"",IFERROR(VLOOKUP($A174,'Raw - F'!$B:$P,15,FALSE),""))</f>
        <v/>
      </c>
      <c r="J174" s="18">
        <f>IFERROR(VLOOKUP($A174,'Raw - F'!$B:$N,8,FALSE),"")</f>
        <v>2</v>
      </c>
      <c r="K174" s="18" t="str">
        <f>IFERROR(VLOOKUP($A174,'Raw - F'!$B:$V,16,FALSE),"")</f>
        <v>86-105</v>
      </c>
      <c r="L174" s="18" t="str">
        <f>IFERROR(VLOOKUP($A174,'Raw - F'!$B:$O,14,FALSE),"")</f>
        <v>A</v>
      </c>
      <c r="M174" s="18" t="str">
        <f>IFERROR(VLOOKUP($A174,'Raw - F'!$B:$O,6,FALSE),"")</f>
        <v>6f</v>
      </c>
    </row>
    <row r="175" spans="1:13" x14ac:dyDescent="0.35">
      <c r="A175">
        <v>166</v>
      </c>
      <c r="B175" s="19">
        <f>IFERROR(VLOOKUP($A175,'Raw - F'!$B:$Q,2,FALSE),"")</f>
        <v>44051</v>
      </c>
      <c r="C175" s="18" t="str">
        <f>IFERROR(VLOOKUP($A175,'Raw - F'!$B:$Q,4,FALSE),"")</f>
        <v>South</v>
      </c>
      <c r="D175" s="18" t="str">
        <f>IFERROR(VLOOKUP($A175,'Raw - F'!$B:$Q,3,FALSE),"")</f>
        <v>ASCOT</v>
      </c>
      <c r="E175" s="18" t="str">
        <f>IFERROR(VLOOKUP($A175,'Raw - F'!$B:$Q,9,FALSE),"")</f>
        <v>Hcap</v>
      </c>
      <c r="F175" s="18" t="str">
        <f>SUBSTITUTE(IFERROR(VLOOKUP($A175,'Raw - F'!$B:$N,13,FALSE),""),"0","")</f>
        <v>4YO+</v>
      </c>
      <c r="G175" s="18" t="str">
        <f>SUBSTITUTE(IFERROR(VLOOKUP($A175,'Raw - F'!$B:$N,10,FALSE),""),"0","")</f>
        <v/>
      </c>
      <c r="H175" s="18" t="str">
        <f>SUBSTITUTE(IFERROR(VLOOKUP($A175,'Raw - F'!$B:$N,11,FALSE),""),"0","")</f>
        <v/>
      </c>
      <c r="I175" s="40" t="str">
        <f>IF(IFERROR(VLOOKUP($A175,'Raw - F'!$B:$P,15,FALSE),"")=0,"",IFERROR(VLOOKUP($A175,'Raw - F'!$B:$P,15,FALSE),""))</f>
        <v/>
      </c>
      <c r="J175" s="18">
        <f>IFERROR(VLOOKUP($A175,'Raw - F'!$B:$N,8,FALSE),"")</f>
        <v>2</v>
      </c>
      <c r="K175" s="18" t="str">
        <f>IFERROR(VLOOKUP($A175,'Raw - F'!$B:$V,16,FALSE),"")</f>
        <v>81-100</v>
      </c>
      <c r="L175" s="18" t="str">
        <f>IFERROR(VLOOKUP($A175,'Raw - F'!$B:$O,14,FALSE),"")</f>
        <v>A</v>
      </c>
      <c r="M175" s="18" t="str">
        <f>IFERROR(VLOOKUP($A175,'Raw - F'!$B:$O,6,FALSE),"")</f>
        <v>1m</v>
      </c>
    </row>
    <row r="176" spans="1:13" x14ac:dyDescent="0.35">
      <c r="A176">
        <v>167</v>
      </c>
      <c r="B176" s="19">
        <f>IFERROR(VLOOKUP($A176,'Raw - F'!$B:$Q,2,FALSE),"")</f>
        <v>44051</v>
      </c>
      <c r="C176" s="18" t="str">
        <f>IFERROR(VLOOKUP($A176,'Raw - F'!$B:$Q,4,FALSE),"")</f>
        <v>South</v>
      </c>
      <c r="D176" s="18" t="str">
        <f>IFERROR(VLOOKUP($A176,'Raw - F'!$B:$Q,3,FALSE),"")</f>
        <v>ASCOT</v>
      </c>
      <c r="E176" s="18" t="str">
        <f>IFERROR(VLOOKUP($A176,'Raw - F'!$B:$Q,9,FALSE),"")</f>
        <v>WFA</v>
      </c>
      <c r="F176" s="18" t="str">
        <f>SUBSTITUTE(IFERROR(VLOOKUP($A176,'Raw - F'!$B:$N,13,FALSE),""),"0","")</f>
        <v>2YO</v>
      </c>
      <c r="G176" s="18" t="str">
        <f>SUBSTITUTE(IFERROR(VLOOKUP($A176,'Raw - F'!$B:$N,10,FALSE),""),"0","")</f>
        <v>Mdn</v>
      </c>
      <c r="H176" s="18" t="str">
        <f>SUBSTITUTE(IFERROR(VLOOKUP($A176,'Raw - F'!$B:$N,11,FALSE),""),"0","")</f>
        <v/>
      </c>
      <c r="I176" s="40" t="str">
        <f>IF(IFERROR(VLOOKUP($A176,'Raw - F'!$B:$P,15,FALSE),"")=0,"",IFERROR(VLOOKUP($A176,'Raw - F'!$B:$P,15,FALSE),""))</f>
        <v/>
      </c>
      <c r="J176" s="18">
        <f>IFERROR(VLOOKUP($A176,'Raw - F'!$B:$N,8,FALSE),"")</f>
        <v>5</v>
      </c>
      <c r="K176" s="18">
        <f>IFERROR(VLOOKUP($A176,'Raw - F'!$B:$V,16,FALSE),"")</f>
        <v>0</v>
      </c>
      <c r="L176" s="18" t="str">
        <f>IFERROR(VLOOKUP($A176,'Raw - F'!$B:$O,14,FALSE),"")</f>
        <v>A</v>
      </c>
      <c r="M176" s="18" t="str">
        <f>IFERROR(VLOOKUP($A176,'Raw - F'!$B:$O,6,FALSE),"")</f>
        <v>7f</v>
      </c>
    </row>
    <row r="177" spans="1:13" x14ac:dyDescent="0.35">
      <c r="A177">
        <v>168</v>
      </c>
      <c r="B177" s="19">
        <f>IFERROR(VLOOKUP($A177,'Raw - F'!$B:$Q,2,FALSE),"")</f>
        <v>44051</v>
      </c>
      <c r="C177" s="18" t="str">
        <f>IFERROR(VLOOKUP($A177,'Raw - F'!$B:$Q,4,FALSE),"")</f>
        <v>South</v>
      </c>
      <c r="D177" s="18" t="str">
        <f>IFERROR(VLOOKUP($A177,'Raw - F'!$B:$Q,3,FALSE),"")</f>
        <v>ASCOT</v>
      </c>
      <c r="E177" s="18" t="str">
        <f>IFERROR(VLOOKUP($A177,'Raw - F'!$B:$Q,9,FALSE),"")</f>
        <v>Hcap</v>
      </c>
      <c r="F177" s="18" t="str">
        <f>SUBSTITUTE(IFERROR(VLOOKUP($A177,'Raw - F'!$B:$N,13,FALSE),""),"0","")</f>
        <v>2YO</v>
      </c>
      <c r="G177" s="18" t="str">
        <f>SUBSTITUTE(IFERROR(VLOOKUP($A177,'Raw - F'!$B:$N,10,FALSE),""),"0","")</f>
        <v/>
      </c>
      <c r="H177" s="18" t="str">
        <f>SUBSTITUTE(IFERROR(VLOOKUP($A177,'Raw - F'!$B:$N,11,FALSE),""),"0","")</f>
        <v/>
      </c>
      <c r="I177" s="40" t="str">
        <f>IF(IFERROR(VLOOKUP($A177,'Raw - F'!$B:$P,15,FALSE),"")=0,"",IFERROR(VLOOKUP($A177,'Raw - F'!$B:$P,15,FALSE),""))</f>
        <v/>
      </c>
      <c r="J177" s="18">
        <f>IFERROR(VLOOKUP($A177,'Raw - F'!$B:$N,8,FALSE),"")</f>
        <v>3</v>
      </c>
      <c r="K177" s="18" t="str">
        <f>IFERROR(VLOOKUP($A177,'Raw - F'!$B:$V,16,FALSE),"")</f>
        <v>71-90</v>
      </c>
      <c r="L177" s="18" t="str">
        <f>IFERROR(VLOOKUP($A177,'Raw - F'!$B:$O,14,FALSE),"")</f>
        <v>A</v>
      </c>
      <c r="M177" s="18" t="str">
        <f>IFERROR(VLOOKUP($A177,'Raw - F'!$B:$O,6,FALSE),"")</f>
        <v>6f</v>
      </c>
    </row>
    <row r="178" spans="1:13" x14ac:dyDescent="0.35">
      <c r="A178">
        <v>169</v>
      </c>
      <c r="B178" s="19">
        <f>IFERROR(VLOOKUP($A178,'Raw - F'!$B:$Q,2,FALSE),"")</f>
        <v>44051</v>
      </c>
      <c r="C178" s="18" t="str">
        <f>IFERROR(VLOOKUP($A178,'Raw - F'!$B:$Q,4,FALSE),"")</f>
        <v>North</v>
      </c>
      <c r="D178" s="18" t="str">
        <f>IFERROR(VLOOKUP($A178,'Raw - F'!$B:$Q,3,FALSE),"")</f>
        <v>HAYDOCK PARK</v>
      </c>
      <c r="E178" s="18" t="str">
        <f>IFERROR(VLOOKUP($A178,'Raw - F'!$B:$Q,9,FALSE),"")</f>
        <v>WFA</v>
      </c>
      <c r="F178" s="18" t="str">
        <f>SUBSTITUTE(IFERROR(VLOOKUP($A178,'Raw - F'!$B:$N,13,FALSE),""),"0","")</f>
        <v>3YO+</v>
      </c>
      <c r="G178" s="18" t="str">
        <f>SUBSTITUTE(IFERROR(VLOOKUP($A178,'Raw - F'!$B:$N,10,FALSE),""),"0","")</f>
        <v/>
      </c>
      <c r="H178" s="18" t="str">
        <f>SUBSTITUTE(IFERROR(VLOOKUP($A178,'Raw - F'!$B:$N,11,FALSE),""),"0","")</f>
        <v/>
      </c>
      <c r="I178" s="40" t="str">
        <f>IF(IFERROR(VLOOKUP($A178,'Raw - F'!$B:$P,15,FALSE),"")=0,"",IFERROR(VLOOKUP($A178,'Raw - F'!$B:$P,15,FALSE),""))</f>
        <v/>
      </c>
      <c r="J178" s="18">
        <f>IFERROR(VLOOKUP($A178,'Raw - F'!$B:$N,8,FALSE),"")</f>
        <v>1</v>
      </c>
      <c r="K178" s="18">
        <f>IFERROR(VLOOKUP($A178,'Raw - F'!$B:$V,16,FALSE),"")</f>
        <v>0</v>
      </c>
      <c r="L178" s="18" t="str">
        <f>IFERROR(VLOOKUP($A178,'Raw - F'!$B:$O,14,FALSE),"")</f>
        <v>F</v>
      </c>
      <c r="M178" s="18" t="str">
        <f>IFERROR(VLOOKUP($A178,'Raw - F'!$B:$O,6,FALSE),"")</f>
        <v>1m</v>
      </c>
    </row>
    <row r="179" spans="1:13" x14ac:dyDescent="0.35">
      <c r="A179">
        <v>170</v>
      </c>
      <c r="B179" s="19">
        <f>IFERROR(VLOOKUP($A179,'Raw - F'!$B:$Q,2,FALSE),"")</f>
        <v>44051</v>
      </c>
      <c r="C179" s="18" t="str">
        <f>IFERROR(VLOOKUP($A179,'Raw - F'!$B:$Q,4,FALSE),"")</f>
        <v>North</v>
      </c>
      <c r="D179" s="18" t="str">
        <f>IFERROR(VLOOKUP($A179,'Raw - F'!$B:$Q,3,FALSE),"")</f>
        <v>HAYDOCK PARK</v>
      </c>
      <c r="E179" s="18" t="str">
        <f>IFERROR(VLOOKUP($A179,'Raw - F'!$B:$Q,9,FALSE),"")</f>
        <v>Hcap</v>
      </c>
      <c r="F179" s="18" t="str">
        <f>SUBSTITUTE(IFERROR(VLOOKUP($A179,'Raw - F'!$B:$N,13,FALSE),""),"0","")</f>
        <v>3YO+</v>
      </c>
      <c r="G179" s="18" t="str">
        <f>SUBSTITUTE(IFERROR(VLOOKUP($A179,'Raw - F'!$B:$N,10,FALSE),""),"0","")</f>
        <v/>
      </c>
      <c r="H179" s="18" t="str">
        <f>SUBSTITUTE(IFERROR(VLOOKUP($A179,'Raw - F'!$B:$N,11,FALSE),""),"0","")</f>
        <v/>
      </c>
      <c r="I179" s="40" t="str">
        <f>IF(IFERROR(VLOOKUP($A179,'Raw - F'!$B:$P,15,FALSE),"")=0,"",IFERROR(VLOOKUP($A179,'Raw - F'!$B:$P,15,FALSE),""))</f>
        <v/>
      </c>
      <c r="J179" s="18">
        <f>IFERROR(VLOOKUP($A179,'Raw - F'!$B:$N,8,FALSE),"")</f>
        <v>3</v>
      </c>
      <c r="K179" s="18" t="str">
        <f>IFERROR(VLOOKUP($A179,'Raw - F'!$B:$V,16,FALSE),"")</f>
        <v>76-95</v>
      </c>
      <c r="L179" s="18" t="str">
        <f>IFERROR(VLOOKUP($A179,'Raw - F'!$B:$O,14,FALSE),"")</f>
        <v>F</v>
      </c>
      <c r="M179" s="18" t="str">
        <f>IFERROR(VLOOKUP($A179,'Raw - F'!$B:$O,6,FALSE),"")</f>
        <v>6f</v>
      </c>
    </row>
    <row r="180" spans="1:13" x14ac:dyDescent="0.35">
      <c r="A180">
        <v>171</v>
      </c>
      <c r="B180" s="19">
        <f>IFERROR(VLOOKUP($A180,'Raw - F'!$B:$Q,2,FALSE),"")</f>
        <v>44051</v>
      </c>
      <c r="C180" s="18" t="str">
        <f>IFERROR(VLOOKUP($A180,'Raw - F'!$B:$Q,4,FALSE),"")</f>
        <v>North</v>
      </c>
      <c r="D180" s="18" t="str">
        <f>IFERROR(VLOOKUP($A180,'Raw - F'!$B:$Q,3,FALSE),"")</f>
        <v>HAYDOCK PARK</v>
      </c>
      <c r="E180" s="18" t="str">
        <f>IFERROR(VLOOKUP($A180,'Raw - F'!$B:$Q,9,FALSE),"")</f>
        <v>Hcap</v>
      </c>
      <c r="F180" s="18" t="str">
        <f>SUBSTITUTE(IFERROR(VLOOKUP($A180,'Raw - F'!$B:$N,13,FALSE),""),"0","")</f>
        <v>3YO+</v>
      </c>
      <c r="G180" s="18" t="str">
        <f>SUBSTITUTE(IFERROR(VLOOKUP($A180,'Raw - F'!$B:$N,10,FALSE),""),"0","")</f>
        <v/>
      </c>
      <c r="H180" s="18" t="str">
        <f>SUBSTITUTE(IFERROR(VLOOKUP($A180,'Raw - F'!$B:$N,11,FALSE),""),"0","")</f>
        <v/>
      </c>
      <c r="I180" s="40" t="str">
        <f>IF(IFERROR(VLOOKUP($A180,'Raw - F'!$B:$P,15,FALSE),"")=0,"",IFERROR(VLOOKUP($A180,'Raw - F'!$B:$P,15,FALSE),""))</f>
        <v/>
      </c>
      <c r="J180" s="18">
        <f>IFERROR(VLOOKUP($A180,'Raw - F'!$B:$N,8,FALSE),"")</f>
        <v>4</v>
      </c>
      <c r="K180" s="18" t="str">
        <f>IFERROR(VLOOKUP($A180,'Raw - F'!$B:$V,16,FALSE),"")</f>
        <v>66-85</v>
      </c>
      <c r="L180" s="18" t="str">
        <f>IFERROR(VLOOKUP($A180,'Raw - F'!$B:$O,14,FALSE),"")</f>
        <v>A</v>
      </c>
      <c r="M180" s="18" t="str">
        <f>IFERROR(VLOOKUP($A180,'Raw - F'!$B:$O,6,FALSE),"")</f>
        <v>5f</v>
      </c>
    </row>
    <row r="181" spans="1:13" x14ac:dyDescent="0.35">
      <c r="A181">
        <v>172</v>
      </c>
      <c r="B181" s="19">
        <f>IFERROR(VLOOKUP($A181,'Raw - F'!$B:$Q,2,FALSE),"")</f>
        <v>44051</v>
      </c>
      <c r="C181" s="18" t="str">
        <f>IFERROR(VLOOKUP($A181,'Raw - F'!$B:$Q,4,FALSE),"")</f>
        <v>North</v>
      </c>
      <c r="D181" s="18" t="str">
        <f>IFERROR(VLOOKUP($A181,'Raw - F'!$B:$Q,3,FALSE),"")</f>
        <v>HAYDOCK PARK</v>
      </c>
      <c r="E181" s="18" t="str">
        <f>IFERROR(VLOOKUP($A181,'Raw - F'!$B:$Q,9,FALSE),"")</f>
        <v>Hcap</v>
      </c>
      <c r="F181" s="18" t="str">
        <f>SUBSTITUTE(IFERROR(VLOOKUP($A181,'Raw - F'!$B:$N,13,FALSE),""),"0","")</f>
        <v>3YO+</v>
      </c>
      <c r="G181" s="18" t="str">
        <f>SUBSTITUTE(IFERROR(VLOOKUP($A181,'Raw - F'!$B:$N,10,FALSE),""),"0","")</f>
        <v/>
      </c>
      <c r="H181" s="18" t="str">
        <f>SUBSTITUTE(IFERROR(VLOOKUP($A181,'Raw - F'!$B:$N,11,FALSE),""),"0","")</f>
        <v/>
      </c>
      <c r="I181" s="40" t="str">
        <f>IF(IFERROR(VLOOKUP($A181,'Raw - F'!$B:$P,15,FALSE),"")=0,"",IFERROR(VLOOKUP($A181,'Raw - F'!$B:$P,15,FALSE),""))</f>
        <v/>
      </c>
      <c r="J181" s="18">
        <f>IFERROR(VLOOKUP($A181,'Raw - F'!$B:$N,8,FALSE),"")</f>
        <v>3</v>
      </c>
      <c r="K181" s="18" t="str">
        <f>IFERROR(VLOOKUP($A181,'Raw - F'!$B:$V,16,FALSE),"")</f>
        <v>76-95</v>
      </c>
      <c r="L181" s="18" t="str">
        <f>IFERROR(VLOOKUP($A181,'Raw - F'!$B:$O,14,FALSE),"")</f>
        <v>A</v>
      </c>
      <c r="M181" s="18" t="str">
        <f>IFERROR(VLOOKUP($A181,'Raw - F'!$B:$O,6,FALSE),"")</f>
        <v>1m</v>
      </c>
    </row>
    <row r="182" spans="1:13" x14ac:dyDescent="0.35">
      <c r="A182">
        <v>173</v>
      </c>
      <c r="B182" s="19">
        <f>IFERROR(VLOOKUP($A182,'Raw - F'!$B:$Q,2,FALSE),"")</f>
        <v>44051</v>
      </c>
      <c r="C182" s="18" t="str">
        <f>IFERROR(VLOOKUP($A182,'Raw - F'!$B:$Q,4,FALSE),"")</f>
        <v>North</v>
      </c>
      <c r="D182" s="18" t="str">
        <f>IFERROR(VLOOKUP($A182,'Raw - F'!$B:$Q,3,FALSE),"")</f>
        <v>HAYDOCK PARK</v>
      </c>
      <c r="E182" s="18" t="str">
        <f>IFERROR(VLOOKUP($A182,'Raw - F'!$B:$Q,9,FALSE),"")</f>
        <v>WFA</v>
      </c>
      <c r="F182" s="18" t="str">
        <f>SUBSTITUTE(IFERROR(VLOOKUP($A182,'Raw - F'!$B:$N,13,FALSE),""),"0","")</f>
        <v>3YO+</v>
      </c>
      <c r="G182" s="18" t="str">
        <f>SUBSTITUTE(IFERROR(VLOOKUP($A182,'Raw - F'!$B:$N,10,FALSE),""),"0","")</f>
        <v/>
      </c>
      <c r="H182" s="18" t="str">
        <f>SUBSTITUTE(IFERROR(VLOOKUP($A182,'Raw - F'!$B:$N,11,FALSE),""),"0","")</f>
        <v/>
      </c>
      <c r="I182" s="40" t="str">
        <f>IF(IFERROR(VLOOKUP($A182,'Raw - F'!$B:$P,15,FALSE),"")=0,"",IFERROR(VLOOKUP($A182,'Raw - F'!$B:$P,15,FALSE),""))</f>
        <v/>
      </c>
      <c r="J182" s="18">
        <f>IFERROR(VLOOKUP($A182,'Raw - F'!$B:$N,8,FALSE),"")</f>
        <v>1</v>
      </c>
      <c r="K182" s="18">
        <f>IFERROR(VLOOKUP($A182,'Raw - F'!$B:$V,16,FALSE),"")</f>
        <v>0</v>
      </c>
      <c r="L182" s="18" t="str">
        <f>IFERROR(VLOOKUP($A182,'Raw - F'!$B:$O,14,FALSE),"")</f>
        <v>A</v>
      </c>
      <c r="M182" s="18" t="str">
        <f>IFERROR(VLOOKUP($A182,'Raw - F'!$B:$O,6,FALSE),"")</f>
        <v>1m 2f</v>
      </c>
    </row>
    <row r="183" spans="1:13" x14ac:dyDescent="0.35">
      <c r="A183">
        <v>174</v>
      </c>
      <c r="B183" s="19">
        <f>IFERROR(VLOOKUP($A183,'Raw - F'!$B:$Q,2,FALSE),"")</f>
        <v>44051</v>
      </c>
      <c r="C183" s="18" t="str">
        <f>IFERROR(VLOOKUP($A183,'Raw - F'!$B:$Q,4,FALSE),"")</f>
        <v>North</v>
      </c>
      <c r="D183" s="18" t="str">
        <f>IFERROR(VLOOKUP($A183,'Raw - F'!$B:$Q,3,FALSE),"")</f>
        <v>HAYDOCK PARK</v>
      </c>
      <c r="E183" s="18" t="str">
        <f>IFERROR(VLOOKUP($A183,'Raw - F'!$B:$Q,9,FALSE),"")</f>
        <v>Hcap</v>
      </c>
      <c r="F183" s="18" t="str">
        <f>SUBSTITUTE(IFERROR(VLOOKUP($A183,'Raw - F'!$B:$N,13,FALSE),""),"0","")</f>
        <v>3YO+</v>
      </c>
      <c r="G183" s="18" t="str">
        <f>SUBSTITUTE(IFERROR(VLOOKUP($A183,'Raw - F'!$B:$N,10,FALSE),""),"0","")</f>
        <v/>
      </c>
      <c r="H183" s="18" t="str">
        <f>SUBSTITUTE(IFERROR(VLOOKUP($A183,'Raw - F'!$B:$N,11,FALSE),""),"0","")</f>
        <v/>
      </c>
      <c r="I183" s="40" t="str">
        <f>IF(IFERROR(VLOOKUP($A183,'Raw - F'!$B:$P,15,FALSE),"")=0,"",IFERROR(VLOOKUP($A183,'Raw - F'!$B:$P,15,FALSE),""))</f>
        <v/>
      </c>
      <c r="J183" s="18">
        <f>IFERROR(VLOOKUP($A183,'Raw - F'!$B:$N,8,FALSE),"")</f>
        <v>5</v>
      </c>
      <c r="K183" s="18" t="str">
        <f>IFERROR(VLOOKUP($A183,'Raw - F'!$B:$V,16,FALSE),"")</f>
        <v>51-70</v>
      </c>
      <c r="L183" s="18" t="str">
        <f>IFERROR(VLOOKUP($A183,'Raw - F'!$B:$O,14,FALSE),"")</f>
        <v>A</v>
      </c>
      <c r="M183" s="18" t="str">
        <f>IFERROR(VLOOKUP($A183,'Raw - F'!$B:$O,6,FALSE),"")</f>
        <v>1m</v>
      </c>
    </row>
    <row r="184" spans="1:13" x14ac:dyDescent="0.35">
      <c r="A184">
        <v>175</v>
      </c>
      <c r="B184" s="19">
        <f>IFERROR(VLOOKUP($A184,'Raw - F'!$B:$Q,2,FALSE),"")</f>
        <v>44051</v>
      </c>
      <c r="C184" s="18" t="str">
        <f>IFERROR(VLOOKUP($A184,'Raw - F'!$B:$Q,4,FALSE),"")</f>
        <v>North</v>
      </c>
      <c r="D184" s="18" t="str">
        <f>IFERROR(VLOOKUP($A184,'Raw - F'!$B:$Q,3,FALSE),"")</f>
        <v>HAYDOCK PARK</v>
      </c>
      <c r="E184" s="18" t="str">
        <f>IFERROR(VLOOKUP($A184,'Raw - F'!$B:$Q,9,FALSE),"")</f>
        <v>Hcap</v>
      </c>
      <c r="F184" s="18" t="str">
        <f>SUBSTITUTE(IFERROR(VLOOKUP($A184,'Raw - F'!$B:$N,13,FALSE),""),"0","")</f>
        <v>3YO+</v>
      </c>
      <c r="G184" s="18" t="str">
        <f>SUBSTITUTE(IFERROR(VLOOKUP($A184,'Raw - F'!$B:$N,10,FALSE),""),"0","")</f>
        <v/>
      </c>
      <c r="H184" s="18" t="str">
        <f>SUBSTITUTE(IFERROR(VLOOKUP($A184,'Raw - F'!$B:$N,11,FALSE),""),"0","")</f>
        <v/>
      </c>
      <c r="I184" s="40" t="str">
        <f>IF(IFERROR(VLOOKUP($A184,'Raw - F'!$B:$P,15,FALSE),"")=0,"",IFERROR(VLOOKUP($A184,'Raw - F'!$B:$P,15,FALSE),""))</f>
        <v/>
      </c>
      <c r="J184" s="18">
        <f>IFERROR(VLOOKUP($A184,'Raw - F'!$B:$N,8,FALSE),"")</f>
        <v>3</v>
      </c>
      <c r="K184" s="18" t="str">
        <f>IFERROR(VLOOKUP($A184,'Raw - F'!$B:$V,16,FALSE),"")</f>
        <v>71-90</v>
      </c>
      <c r="L184" s="18" t="str">
        <f>IFERROR(VLOOKUP($A184,'Raw - F'!$B:$O,14,FALSE),"")</f>
        <v>A</v>
      </c>
      <c r="M184" s="18" t="str">
        <f>IFERROR(VLOOKUP($A184,'Raw - F'!$B:$O,6,FALSE),"")</f>
        <v>7f</v>
      </c>
    </row>
    <row r="185" spans="1:13" x14ac:dyDescent="0.35">
      <c r="A185">
        <v>176</v>
      </c>
      <c r="B185" s="19">
        <f>IFERROR(VLOOKUP($A185,'Raw - F'!$B:$Q,2,FALSE),"")</f>
        <v>44051</v>
      </c>
      <c r="C185" s="18" t="str">
        <f>IFERROR(VLOOKUP($A185,'Raw - F'!$B:$Q,4,FALSE),"")</f>
        <v>North</v>
      </c>
      <c r="D185" s="18" t="str">
        <f>IFERROR(VLOOKUP($A185,'Raw - F'!$B:$Q,3,FALSE),"")</f>
        <v>HAYDOCK PARK</v>
      </c>
      <c r="E185" s="18" t="str">
        <f>IFERROR(VLOOKUP($A185,'Raw - F'!$B:$Q,9,FALSE),"")</f>
        <v>WFA</v>
      </c>
      <c r="F185" s="18" t="str">
        <f>SUBSTITUTE(IFERROR(VLOOKUP($A185,'Raw - F'!$B:$N,13,FALSE),""),"0","")</f>
        <v>3YO+</v>
      </c>
      <c r="G185" s="18" t="str">
        <f>SUBSTITUTE(IFERROR(VLOOKUP($A185,'Raw - F'!$B:$N,10,FALSE),""),"0","")</f>
        <v>Nov</v>
      </c>
      <c r="H185" s="18" t="str">
        <f>SUBSTITUTE(IFERROR(VLOOKUP($A185,'Raw - F'!$B:$N,11,FALSE),""),"0","")</f>
        <v/>
      </c>
      <c r="I185" s="40" t="str">
        <f>IF(IFERROR(VLOOKUP($A185,'Raw - F'!$B:$P,15,FALSE),"")=0,"",IFERROR(VLOOKUP($A185,'Raw - F'!$B:$P,15,FALSE),""))</f>
        <v/>
      </c>
      <c r="J185" s="18">
        <f>IFERROR(VLOOKUP($A185,'Raw - F'!$B:$N,8,FALSE),"")</f>
        <v>5</v>
      </c>
      <c r="K185" s="18">
        <f>IFERROR(VLOOKUP($A185,'Raw - F'!$B:$V,16,FALSE),"")</f>
        <v>0</v>
      </c>
      <c r="L185" s="18" t="str">
        <f>IFERROR(VLOOKUP($A185,'Raw - F'!$B:$O,14,FALSE),"")</f>
        <v>A</v>
      </c>
      <c r="M185" s="18" t="str">
        <f>IFERROR(VLOOKUP($A185,'Raw - F'!$B:$O,6,FALSE),"")</f>
        <v>7f</v>
      </c>
    </row>
    <row r="186" spans="1:13" x14ac:dyDescent="0.35">
      <c r="A186">
        <v>177</v>
      </c>
      <c r="B186" s="19">
        <f>IFERROR(VLOOKUP($A186,'Raw - F'!$B:$Q,2,FALSE),"")</f>
        <v>44051</v>
      </c>
      <c r="C186" s="18" t="str">
        <f>IFERROR(VLOOKUP($A186,'Raw - F'!$B:$Q,4,FALSE),"")</f>
        <v>Midlands</v>
      </c>
      <c r="D186" s="18" t="str">
        <f>IFERROR(VLOOKUP($A186,'Raw - F'!$B:$Q,3,FALSE),"")</f>
        <v>NEWMARKET</v>
      </c>
      <c r="E186" s="18" t="str">
        <f>IFERROR(VLOOKUP($A186,'Raw - F'!$B:$Q,9,FALSE),"")</f>
        <v>Hcap</v>
      </c>
      <c r="F186" s="18" t="str">
        <f>SUBSTITUTE(IFERROR(VLOOKUP($A186,'Raw - F'!$B:$N,13,FALSE),""),"0","")</f>
        <v>3YO+</v>
      </c>
      <c r="G186" s="18" t="str">
        <f>SUBSTITUTE(IFERROR(VLOOKUP($A186,'Raw - F'!$B:$N,10,FALSE),""),"0","")</f>
        <v/>
      </c>
      <c r="H186" s="18" t="str">
        <f>SUBSTITUTE(IFERROR(VLOOKUP($A186,'Raw - F'!$B:$N,11,FALSE),""),"0","")</f>
        <v/>
      </c>
      <c r="I186" s="40" t="str">
        <f>IF(IFERROR(VLOOKUP($A186,'Raw - F'!$B:$P,15,FALSE),"")=0,"",IFERROR(VLOOKUP($A186,'Raw - F'!$B:$P,15,FALSE),""))</f>
        <v/>
      </c>
      <c r="J186" s="18">
        <f>IFERROR(VLOOKUP($A186,'Raw - F'!$B:$N,8,FALSE),"")</f>
        <v>2</v>
      </c>
      <c r="K186" s="18" t="str">
        <f>IFERROR(VLOOKUP($A186,'Raw - F'!$B:$V,16,FALSE),"")</f>
        <v>81-100</v>
      </c>
      <c r="L186" s="18" t="str">
        <f>IFERROR(VLOOKUP($A186,'Raw - F'!$B:$O,14,FALSE),"")</f>
        <v>A</v>
      </c>
      <c r="M186" s="18" t="str">
        <f>IFERROR(VLOOKUP($A186,'Raw - F'!$B:$O,6,FALSE),"")</f>
        <v>1m 2f</v>
      </c>
    </row>
    <row r="187" spans="1:13" x14ac:dyDescent="0.35">
      <c r="A187">
        <v>178</v>
      </c>
      <c r="B187" s="19">
        <f>IFERROR(VLOOKUP($A187,'Raw - F'!$B:$Q,2,FALSE),"")</f>
        <v>44051</v>
      </c>
      <c r="C187" s="18" t="str">
        <f>IFERROR(VLOOKUP($A187,'Raw - F'!$B:$Q,4,FALSE),"")</f>
        <v>Midlands</v>
      </c>
      <c r="D187" s="18" t="str">
        <f>IFERROR(VLOOKUP($A187,'Raw - F'!$B:$Q,3,FALSE),"")</f>
        <v>NEWMARKET</v>
      </c>
      <c r="E187" s="18" t="str">
        <f>IFERROR(VLOOKUP($A187,'Raw - F'!$B:$Q,9,FALSE),"")</f>
        <v>Hcap</v>
      </c>
      <c r="F187" s="18" t="str">
        <f>SUBSTITUTE(IFERROR(VLOOKUP($A187,'Raw - F'!$B:$N,13,FALSE),""),"0","")</f>
        <v>2YO</v>
      </c>
      <c r="G187" s="18" t="str">
        <f>SUBSTITUTE(IFERROR(VLOOKUP($A187,'Raw - F'!$B:$N,10,FALSE),""),"0","")</f>
        <v/>
      </c>
      <c r="H187" s="18" t="str">
        <f>SUBSTITUTE(IFERROR(VLOOKUP($A187,'Raw - F'!$B:$N,11,FALSE),""),"0","")</f>
        <v/>
      </c>
      <c r="I187" s="40" t="str">
        <f>IF(IFERROR(VLOOKUP($A187,'Raw - F'!$B:$P,15,FALSE),"")=0,"",IFERROR(VLOOKUP($A187,'Raw - F'!$B:$P,15,FALSE),""))</f>
        <v/>
      </c>
      <c r="J187" s="18">
        <f>IFERROR(VLOOKUP($A187,'Raw - F'!$B:$N,8,FALSE),"")</f>
        <v>3</v>
      </c>
      <c r="K187" s="18" t="str">
        <f>IFERROR(VLOOKUP($A187,'Raw - F'!$B:$V,16,FALSE),"")</f>
        <v>71-90</v>
      </c>
      <c r="L187" s="18" t="str">
        <f>IFERROR(VLOOKUP($A187,'Raw - F'!$B:$O,14,FALSE),"")</f>
        <v>A</v>
      </c>
      <c r="M187" s="18" t="str">
        <f>IFERROR(VLOOKUP($A187,'Raw - F'!$B:$O,6,FALSE),"")</f>
        <v>7f</v>
      </c>
    </row>
    <row r="188" spans="1:13" x14ac:dyDescent="0.35">
      <c r="A188">
        <v>179</v>
      </c>
      <c r="B188" s="19">
        <f>IFERROR(VLOOKUP($A188,'Raw - F'!$B:$Q,2,FALSE),"")</f>
        <v>44051</v>
      </c>
      <c r="C188" s="18" t="str">
        <f>IFERROR(VLOOKUP($A188,'Raw - F'!$B:$Q,4,FALSE),"")</f>
        <v>Midlands</v>
      </c>
      <c r="D188" s="18" t="str">
        <f>IFERROR(VLOOKUP($A188,'Raw - F'!$B:$Q,3,FALSE),"")</f>
        <v>NEWMARKET</v>
      </c>
      <c r="E188" s="18" t="str">
        <f>IFERROR(VLOOKUP($A188,'Raw - F'!$B:$Q,9,FALSE),"")</f>
        <v>Hcap</v>
      </c>
      <c r="F188" s="18" t="str">
        <f>SUBSTITUTE(IFERROR(VLOOKUP($A188,'Raw - F'!$B:$N,13,FALSE),""),"0","")</f>
        <v>3YO</v>
      </c>
      <c r="G188" s="18" t="str">
        <f>SUBSTITUTE(IFERROR(VLOOKUP($A188,'Raw - F'!$B:$N,10,FALSE),""),"0","")</f>
        <v/>
      </c>
      <c r="H188" s="18" t="str">
        <f>SUBSTITUTE(IFERROR(VLOOKUP($A188,'Raw - F'!$B:$N,11,FALSE),""),"0","")</f>
        <v/>
      </c>
      <c r="I188" s="40" t="str">
        <f>IF(IFERROR(VLOOKUP($A188,'Raw - F'!$B:$P,15,FALSE),"")=0,"",IFERROR(VLOOKUP($A188,'Raw - F'!$B:$P,15,FALSE),""))</f>
        <v/>
      </c>
      <c r="J188" s="18">
        <f>IFERROR(VLOOKUP($A188,'Raw - F'!$B:$N,8,FALSE),"")</f>
        <v>2</v>
      </c>
      <c r="K188" s="18" t="str">
        <f>IFERROR(VLOOKUP($A188,'Raw - F'!$B:$V,16,FALSE),"")</f>
        <v>81-100</v>
      </c>
      <c r="L188" s="18" t="str">
        <f>IFERROR(VLOOKUP($A188,'Raw - F'!$B:$O,14,FALSE),"")</f>
        <v>A</v>
      </c>
      <c r="M188" s="18" t="str">
        <f>IFERROR(VLOOKUP($A188,'Raw - F'!$B:$O,6,FALSE),"")</f>
        <v>1m</v>
      </c>
    </row>
    <row r="189" spans="1:13" x14ac:dyDescent="0.35">
      <c r="A189">
        <v>180</v>
      </c>
      <c r="B189" s="19">
        <f>IFERROR(VLOOKUP($A189,'Raw - F'!$B:$Q,2,FALSE),"")</f>
        <v>44051</v>
      </c>
      <c r="C189" s="18" t="str">
        <f>IFERROR(VLOOKUP($A189,'Raw - F'!$B:$Q,4,FALSE),"")</f>
        <v>Midlands</v>
      </c>
      <c r="D189" s="18" t="str">
        <f>IFERROR(VLOOKUP($A189,'Raw - F'!$B:$Q,3,FALSE),"")</f>
        <v>NEWMARKET</v>
      </c>
      <c r="E189" s="18" t="str">
        <f>IFERROR(VLOOKUP($A189,'Raw - F'!$B:$Q,9,FALSE),"")</f>
        <v>Hcap</v>
      </c>
      <c r="F189" s="18" t="str">
        <f>SUBSTITUTE(IFERROR(VLOOKUP($A189,'Raw - F'!$B:$N,13,FALSE),""),"0","")</f>
        <v>3YO+</v>
      </c>
      <c r="G189" s="18" t="str">
        <f>SUBSTITUTE(IFERROR(VLOOKUP($A189,'Raw - F'!$B:$N,10,FALSE),""),"0","")</f>
        <v/>
      </c>
      <c r="H189" s="18" t="str">
        <f>SUBSTITUTE(IFERROR(VLOOKUP($A189,'Raw - F'!$B:$N,11,FALSE),""),"0","")</f>
        <v/>
      </c>
      <c r="I189" s="40" t="str">
        <f>IF(IFERROR(VLOOKUP($A189,'Raw - F'!$B:$P,15,FALSE),"")=0,"",IFERROR(VLOOKUP($A189,'Raw - F'!$B:$P,15,FALSE),""))</f>
        <v/>
      </c>
      <c r="J189" s="18">
        <f>IFERROR(VLOOKUP($A189,'Raw - F'!$B:$N,8,FALSE),"")</f>
        <v>2</v>
      </c>
      <c r="K189" s="18" t="str">
        <f>IFERROR(VLOOKUP($A189,'Raw - F'!$B:$V,16,FALSE),"")</f>
        <v>81-100</v>
      </c>
      <c r="L189" s="18" t="str">
        <f>IFERROR(VLOOKUP($A189,'Raw - F'!$B:$O,14,FALSE),"")</f>
        <v>A</v>
      </c>
      <c r="M189" s="18" t="str">
        <f>IFERROR(VLOOKUP($A189,'Raw - F'!$B:$O,6,FALSE),"")</f>
        <v>7f</v>
      </c>
    </row>
    <row r="190" spans="1:13" x14ac:dyDescent="0.35">
      <c r="A190">
        <v>181</v>
      </c>
      <c r="B190" s="19">
        <f>IFERROR(VLOOKUP($A190,'Raw - F'!$B:$Q,2,FALSE),"")</f>
        <v>44051</v>
      </c>
      <c r="C190" s="18" t="str">
        <f>IFERROR(VLOOKUP($A190,'Raw - F'!$B:$Q,4,FALSE),"")</f>
        <v>Midlands</v>
      </c>
      <c r="D190" s="18" t="str">
        <f>IFERROR(VLOOKUP($A190,'Raw - F'!$B:$Q,3,FALSE),"")</f>
        <v>NEWMARKET</v>
      </c>
      <c r="E190" s="18" t="str">
        <f>IFERROR(VLOOKUP($A190,'Raw - F'!$B:$Q,9,FALSE),"")</f>
        <v>WFA</v>
      </c>
      <c r="F190" s="18" t="str">
        <f>SUBSTITUTE(IFERROR(VLOOKUP($A190,'Raw - F'!$B:$N,13,FALSE),""),"0","")</f>
        <v>2YO</v>
      </c>
      <c r="G190" s="18" t="str">
        <f>SUBSTITUTE(IFERROR(VLOOKUP($A190,'Raw - F'!$B:$N,10,FALSE),""),"0","")</f>
        <v/>
      </c>
      <c r="H190" s="18" t="str">
        <f>SUBSTITUTE(IFERROR(VLOOKUP($A190,'Raw - F'!$B:$N,11,FALSE),""),"0","")</f>
        <v/>
      </c>
      <c r="I190" s="40" t="str">
        <f>IF(IFERROR(VLOOKUP($A190,'Raw - F'!$B:$P,15,FALSE),"")=0,"",IFERROR(VLOOKUP($A190,'Raw - F'!$B:$P,15,FALSE),""))</f>
        <v/>
      </c>
      <c r="J190" s="18">
        <f>IFERROR(VLOOKUP($A190,'Raw - F'!$B:$N,8,FALSE),"")</f>
        <v>1</v>
      </c>
      <c r="K190" s="18">
        <f>IFERROR(VLOOKUP($A190,'Raw - F'!$B:$V,16,FALSE),"")</f>
        <v>0</v>
      </c>
      <c r="L190" s="18" t="str">
        <f>IFERROR(VLOOKUP($A190,'Raw - F'!$B:$O,14,FALSE),"")</f>
        <v>F</v>
      </c>
      <c r="M190" s="18" t="str">
        <f>IFERROR(VLOOKUP($A190,'Raw - F'!$B:$O,6,FALSE),"")</f>
        <v>7f</v>
      </c>
    </row>
    <row r="191" spans="1:13" x14ac:dyDescent="0.35">
      <c r="A191">
        <v>182</v>
      </c>
      <c r="B191" s="19">
        <f>IFERROR(VLOOKUP($A191,'Raw - F'!$B:$Q,2,FALSE),"")</f>
        <v>44051</v>
      </c>
      <c r="C191" s="18" t="str">
        <f>IFERROR(VLOOKUP($A191,'Raw - F'!$B:$Q,4,FALSE),"")</f>
        <v>Midlands</v>
      </c>
      <c r="D191" s="18" t="str">
        <f>IFERROR(VLOOKUP($A191,'Raw - F'!$B:$Q,3,FALSE),"")</f>
        <v>NEWMARKET</v>
      </c>
      <c r="E191" s="18" t="str">
        <f>IFERROR(VLOOKUP($A191,'Raw - F'!$B:$Q,9,FALSE),"")</f>
        <v>Hcap</v>
      </c>
      <c r="F191" s="18" t="str">
        <f>SUBSTITUTE(IFERROR(VLOOKUP($A191,'Raw - F'!$B:$N,13,FALSE),""),"0","")</f>
        <v>3YO+</v>
      </c>
      <c r="G191" s="18" t="str">
        <f>SUBSTITUTE(IFERROR(VLOOKUP($A191,'Raw - F'!$B:$N,10,FALSE),""),"0","")</f>
        <v/>
      </c>
      <c r="H191" s="18" t="str">
        <f>SUBSTITUTE(IFERROR(VLOOKUP($A191,'Raw - F'!$B:$N,11,FALSE),""),"0","")</f>
        <v/>
      </c>
      <c r="I191" s="40" t="str">
        <f>IF(IFERROR(VLOOKUP($A191,'Raw - F'!$B:$P,15,FALSE),"")=0,"",IFERROR(VLOOKUP($A191,'Raw - F'!$B:$P,15,FALSE),""))</f>
        <v/>
      </c>
      <c r="J191" s="18">
        <f>IFERROR(VLOOKUP($A191,'Raw - F'!$B:$N,8,FALSE),"")</f>
        <v>3</v>
      </c>
      <c r="K191" s="18" t="str">
        <f>IFERROR(VLOOKUP($A191,'Raw - F'!$B:$V,16,FALSE),"")</f>
        <v>71-90</v>
      </c>
      <c r="L191" s="18" t="str">
        <f>IFERROR(VLOOKUP($A191,'Raw - F'!$B:$O,14,FALSE),"")</f>
        <v>A</v>
      </c>
      <c r="M191" s="18" t="str">
        <f>IFERROR(VLOOKUP($A191,'Raw - F'!$B:$O,6,FALSE),"")</f>
        <v>1m 6f</v>
      </c>
    </row>
    <row r="192" spans="1:13" x14ac:dyDescent="0.35">
      <c r="A192">
        <v>183</v>
      </c>
      <c r="B192" s="19">
        <f>IFERROR(VLOOKUP($A192,'Raw - F'!$B:$Q,2,FALSE),"")</f>
        <v>44051</v>
      </c>
      <c r="C192" s="18" t="str">
        <f>IFERROR(VLOOKUP($A192,'Raw - F'!$B:$Q,4,FALSE),"")</f>
        <v>Midlands</v>
      </c>
      <c r="D192" s="18" t="str">
        <f>IFERROR(VLOOKUP($A192,'Raw - F'!$B:$Q,3,FALSE),"")</f>
        <v>NEWMARKET</v>
      </c>
      <c r="E192" s="18" t="str">
        <f>IFERROR(VLOOKUP($A192,'Raw - F'!$B:$Q,9,FALSE),"")</f>
        <v>WFA</v>
      </c>
      <c r="F192" s="18" t="str">
        <f>SUBSTITUTE(IFERROR(VLOOKUP($A192,'Raw - F'!$B:$N,13,FALSE),""),"0","")</f>
        <v>2YO</v>
      </c>
      <c r="G192" s="18" t="str">
        <f>SUBSTITUTE(IFERROR(VLOOKUP($A192,'Raw - F'!$B:$N,10,FALSE),""),"0","")</f>
        <v>Mdn</v>
      </c>
      <c r="H192" s="18" t="str">
        <f>SUBSTITUTE(IFERROR(VLOOKUP($A192,'Raw - F'!$B:$N,11,FALSE),""),"0","")</f>
        <v/>
      </c>
      <c r="I192" s="40" t="str">
        <f>IF(IFERROR(VLOOKUP($A192,'Raw - F'!$B:$P,15,FALSE),"")=0,"",IFERROR(VLOOKUP($A192,'Raw - F'!$B:$P,15,FALSE),""))</f>
        <v/>
      </c>
      <c r="J192" s="18">
        <f>IFERROR(VLOOKUP($A192,'Raw - F'!$B:$N,8,FALSE),"")</f>
        <v>5</v>
      </c>
      <c r="K192" s="18">
        <f>IFERROR(VLOOKUP($A192,'Raw - F'!$B:$V,16,FALSE),"")</f>
        <v>0</v>
      </c>
      <c r="L192" s="18" t="str">
        <f>IFERROR(VLOOKUP($A192,'Raw - F'!$B:$O,14,FALSE),"")</f>
        <v>F</v>
      </c>
      <c r="M192" s="18" t="str">
        <f>IFERROR(VLOOKUP($A192,'Raw - F'!$B:$O,6,FALSE),"")</f>
        <v>7f</v>
      </c>
    </row>
    <row r="193" spans="1:13" x14ac:dyDescent="0.35">
      <c r="A193">
        <v>184</v>
      </c>
      <c r="B193" s="19">
        <f>IFERROR(VLOOKUP($A193,'Raw - F'!$B:$Q,2,FALSE),"")</f>
        <v>44051</v>
      </c>
      <c r="C193" s="18" t="str">
        <f>IFERROR(VLOOKUP($A193,'Raw - F'!$B:$Q,4,FALSE),"")</f>
        <v>Midlands</v>
      </c>
      <c r="D193" s="18" t="str">
        <f>IFERROR(VLOOKUP($A193,'Raw - F'!$B:$Q,3,FALSE),"")</f>
        <v>NEWMARKET</v>
      </c>
      <c r="E193" s="18" t="str">
        <f>IFERROR(VLOOKUP($A193,'Raw - F'!$B:$Q,9,FALSE),"")</f>
        <v>WFA</v>
      </c>
      <c r="F193" s="18" t="str">
        <f>SUBSTITUTE(IFERROR(VLOOKUP($A193,'Raw - F'!$B:$N,13,FALSE),""),"0","")</f>
        <v>2YO</v>
      </c>
      <c r="G193" s="18" t="str">
        <f>SUBSTITUTE(IFERROR(VLOOKUP($A193,'Raw - F'!$B:$N,10,FALSE),""),"0","")</f>
        <v/>
      </c>
      <c r="H193" s="18" t="str">
        <f>SUBSTITUTE(IFERROR(VLOOKUP($A193,'Raw - F'!$B:$N,11,FALSE),""),"0","")</f>
        <v/>
      </c>
      <c r="I193" s="40" t="str">
        <f>IF(IFERROR(VLOOKUP($A193,'Raw - F'!$B:$P,15,FALSE),"")=0,"",IFERROR(VLOOKUP($A193,'Raw - F'!$B:$P,15,FALSE),""))</f>
        <v/>
      </c>
      <c r="J193" s="18">
        <f>IFERROR(VLOOKUP($A193,'Raw - F'!$B:$N,8,FALSE),"")</f>
        <v>5</v>
      </c>
      <c r="K193" s="18">
        <f>IFERROR(VLOOKUP($A193,'Raw - F'!$B:$V,16,FALSE),"")</f>
        <v>0</v>
      </c>
      <c r="L193" s="18" t="str">
        <f>IFERROR(VLOOKUP($A193,'Raw - F'!$B:$O,14,FALSE),"")</f>
        <v>A</v>
      </c>
      <c r="M193" s="18" t="str">
        <f>IFERROR(VLOOKUP($A193,'Raw - F'!$B:$O,6,FALSE),"")</f>
        <v>7f</v>
      </c>
    </row>
    <row r="194" spans="1:13" x14ac:dyDescent="0.35">
      <c r="A194">
        <v>185</v>
      </c>
      <c r="B194" s="19">
        <f>IFERROR(VLOOKUP($A194,'Raw - F'!$B:$Q,2,FALSE),"")</f>
        <v>44052</v>
      </c>
      <c r="C194" s="18" t="str">
        <f>IFERROR(VLOOKUP($A194,'Raw - F'!$B:$Q,4,FALSE),"")</f>
        <v>Midlands</v>
      </c>
      <c r="D194" s="18" t="str">
        <f>IFERROR(VLOOKUP($A194,'Raw - F'!$B:$Q,3,FALSE),"")</f>
        <v>CHESTER</v>
      </c>
      <c r="E194" s="18" t="str">
        <f>IFERROR(VLOOKUP($A194,'Raw - F'!$B:$Q,9,FALSE),"")</f>
        <v>WFA</v>
      </c>
      <c r="F194" s="18" t="str">
        <f>SUBSTITUTE(IFERROR(VLOOKUP($A194,'Raw - F'!$B:$N,13,FALSE),""),"0","")</f>
        <v>2YO</v>
      </c>
      <c r="G194" s="18" t="str">
        <f>SUBSTITUTE(IFERROR(VLOOKUP($A194,'Raw - F'!$B:$N,10,FALSE),""),"0","")</f>
        <v/>
      </c>
      <c r="H194" s="18" t="str">
        <f>SUBSTITUTE(IFERROR(VLOOKUP($A194,'Raw - F'!$B:$N,11,FALSE),""),"0","")</f>
        <v/>
      </c>
      <c r="I194" s="40" t="str">
        <f>IF(IFERROR(VLOOKUP($A194,'Raw - F'!$B:$P,15,FALSE),"")=0,"",IFERROR(VLOOKUP($A194,'Raw - F'!$B:$P,15,FALSE),""))</f>
        <v/>
      </c>
      <c r="J194" s="18">
        <f>IFERROR(VLOOKUP($A194,'Raw - F'!$B:$N,8,FALSE),"")</f>
        <v>2</v>
      </c>
      <c r="K194" s="18">
        <f>IFERROR(VLOOKUP($A194,'Raw - F'!$B:$V,16,FALSE),"")</f>
        <v>0</v>
      </c>
      <c r="L194" s="18" t="str">
        <f>IFERROR(VLOOKUP($A194,'Raw - F'!$B:$O,14,FALSE),"")</f>
        <v>CG</v>
      </c>
      <c r="M194" s="18" t="str">
        <f>IFERROR(VLOOKUP($A194,'Raw - F'!$B:$O,6,FALSE),"")</f>
        <v>6f</v>
      </c>
    </row>
    <row r="195" spans="1:13" x14ac:dyDescent="0.35">
      <c r="A195">
        <v>186</v>
      </c>
      <c r="B195" s="19">
        <f>IFERROR(VLOOKUP($A195,'Raw - F'!$B:$Q,2,FALSE),"")</f>
        <v>44052</v>
      </c>
      <c r="C195" s="18" t="str">
        <f>IFERROR(VLOOKUP($A195,'Raw - F'!$B:$Q,4,FALSE),"")</f>
        <v>Midlands</v>
      </c>
      <c r="D195" s="18" t="str">
        <f>IFERROR(VLOOKUP($A195,'Raw - F'!$B:$Q,3,FALSE),"")</f>
        <v>CHESTER</v>
      </c>
      <c r="E195" s="18" t="str">
        <f>IFERROR(VLOOKUP($A195,'Raw - F'!$B:$Q,9,FALSE),"")</f>
        <v>Hcap</v>
      </c>
      <c r="F195" s="18" t="str">
        <f>SUBSTITUTE(IFERROR(VLOOKUP($A195,'Raw - F'!$B:$N,13,FALSE),""),"0","")</f>
        <v>3YO+</v>
      </c>
      <c r="G195" s="18" t="str">
        <f>SUBSTITUTE(IFERROR(VLOOKUP($A195,'Raw - F'!$B:$N,10,FALSE),""),"0","")</f>
        <v/>
      </c>
      <c r="H195" s="18" t="str">
        <f>SUBSTITUTE(IFERROR(VLOOKUP($A195,'Raw - F'!$B:$N,11,FALSE),""),"0","")</f>
        <v/>
      </c>
      <c r="I195" s="40" t="str">
        <f>IF(IFERROR(VLOOKUP($A195,'Raw - F'!$B:$P,15,FALSE),"")=0,"",IFERROR(VLOOKUP($A195,'Raw - F'!$B:$P,15,FALSE),""))</f>
        <v/>
      </c>
      <c r="J195" s="18">
        <f>IFERROR(VLOOKUP($A195,'Raw - F'!$B:$N,8,FALSE),"")</f>
        <v>4</v>
      </c>
      <c r="K195" s="18" t="str">
        <f>IFERROR(VLOOKUP($A195,'Raw - F'!$B:$V,16,FALSE),"")</f>
        <v>61-80</v>
      </c>
      <c r="L195" s="18" t="str">
        <f>IFERROR(VLOOKUP($A195,'Raw - F'!$B:$O,14,FALSE),"")</f>
        <v>A</v>
      </c>
      <c r="M195" s="18" t="str">
        <f>IFERROR(VLOOKUP($A195,'Raw - F'!$B:$O,6,FALSE),"")</f>
        <v>1m 2f</v>
      </c>
    </row>
    <row r="196" spans="1:13" x14ac:dyDescent="0.35">
      <c r="A196">
        <v>187</v>
      </c>
      <c r="B196" s="19">
        <f>IFERROR(VLOOKUP($A196,'Raw - F'!$B:$Q,2,FALSE),"")</f>
        <v>44052</v>
      </c>
      <c r="C196" s="18" t="str">
        <f>IFERROR(VLOOKUP($A196,'Raw - F'!$B:$Q,4,FALSE),"")</f>
        <v>Midlands</v>
      </c>
      <c r="D196" s="18" t="str">
        <f>IFERROR(VLOOKUP($A196,'Raw - F'!$B:$Q,3,FALSE),"")</f>
        <v>CHESTER</v>
      </c>
      <c r="E196" s="18" t="str">
        <f>IFERROR(VLOOKUP($A196,'Raw - F'!$B:$Q,9,FALSE),"")</f>
        <v>Hcap</v>
      </c>
      <c r="F196" s="18" t="str">
        <f>SUBSTITUTE(IFERROR(VLOOKUP($A196,'Raw - F'!$B:$N,13,FALSE),""),"0","")</f>
        <v>3YO+</v>
      </c>
      <c r="G196" s="18" t="str">
        <f>SUBSTITUTE(IFERROR(VLOOKUP($A196,'Raw - F'!$B:$N,10,FALSE),""),"0","")</f>
        <v/>
      </c>
      <c r="H196" s="18" t="str">
        <f>SUBSTITUTE(IFERROR(VLOOKUP($A196,'Raw - F'!$B:$N,11,FALSE),""),"0","")</f>
        <v/>
      </c>
      <c r="I196" s="40" t="str">
        <f>IF(IFERROR(VLOOKUP($A196,'Raw - F'!$B:$P,15,FALSE),"")=0,"",IFERROR(VLOOKUP($A196,'Raw - F'!$B:$P,15,FALSE),""))</f>
        <v/>
      </c>
      <c r="J196" s="18">
        <f>IFERROR(VLOOKUP($A196,'Raw - F'!$B:$N,8,FALSE),"")</f>
        <v>3</v>
      </c>
      <c r="K196" s="18" t="str">
        <f>IFERROR(VLOOKUP($A196,'Raw - F'!$B:$V,16,FALSE),"")</f>
        <v>71-90</v>
      </c>
      <c r="L196" s="18" t="str">
        <f>IFERROR(VLOOKUP($A196,'Raw - F'!$B:$O,14,FALSE),"")</f>
        <v>A</v>
      </c>
      <c r="M196" s="18" t="str">
        <f>IFERROR(VLOOKUP($A196,'Raw - F'!$B:$O,6,FALSE),"")</f>
        <v>1m</v>
      </c>
    </row>
    <row r="197" spans="1:13" x14ac:dyDescent="0.35">
      <c r="A197">
        <v>188</v>
      </c>
      <c r="B197" s="19">
        <f>IFERROR(VLOOKUP($A197,'Raw - F'!$B:$Q,2,FALSE),"")</f>
        <v>44052</v>
      </c>
      <c r="C197" s="18" t="str">
        <f>IFERROR(VLOOKUP($A197,'Raw - F'!$B:$Q,4,FALSE),"")</f>
        <v>Midlands</v>
      </c>
      <c r="D197" s="18" t="str">
        <f>IFERROR(VLOOKUP($A197,'Raw - F'!$B:$Q,3,FALSE),"")</f>
        <v>CHESTER</v>
      </c>
      <c r="E197" s="18" t="str">
        <f>IFERROR(VLOOKUP($A197,'Raw - F'!$B:$Q,9,FALSE),"")</f>
        <v>Hcap</v>
      </c>
      <c r="F197" s="18" t="str">
        <f>SUBSTITUTE(IFERROR(VLOOKUP($A197,'Raw - F'!$B:$N,13,FALSE),""),"0","")</f>
        <v>3YO+</v>
      </c>
      <c r="G197" s="18" t="str">
        <f>SUBSTITUTE(IFERROR(VLOOKUP($A197,'Raw - F'!$B:$N,10,FALSE),""),"0","")</f>
        <v/>
      </c>
      <c r="H197" s="18" t="str">
        <f>SUBSTITUTE(IFERROR(VLOOKUP($A197,'Raw - F'!$B:$N,11,FALSE),""),"0","")</f>
        <v/>
      </c>
      <c r="I197" s="40" t="str">
        <f>IF(IFERROR(VLOOKUP($A197,'Raw - F'!$B:$P,15,FALSE),"")=0,"",IFERROR(VLOOKUP($A197,'Raw - F'!$B:$P,15,FALSE),""))</f>
        <v/>
      </c>
      <c r="J197" s="18">
        <f>IFERROR(VLOOKUP($A197,'Raw - F'!$B:$N,8,FALSE),"")</f>
        <v>3</v>
      </c>
      <c r="K197" s="18" t="str">
        <f>IFERROR(VLOOKUP($A197,'Raw - F'!$B:$V,16,FALSE),"")</f>
        <v>76-95</v>
      </c>
      <c r="L197" s="18" t="str">
        <f>IFERROR(VLOOKUP($A197,'Raw - F'!$B:$O,14,FALSE),"")</f>
        <v>A</v>
      </c>
      <c r="M197" s="18" t="str">
        <f>IFERROR(VLOOKUP($A197,'Raw - F'!$B:$O,6,FALSE),"")</f>
        <v>1m 4f</v>
      </c>
    </row>
    <row r="198" spans="1:13" x14ac:dyDescent="0.35">
      <c r="A198">
        <v>189</v>
      </c>
      <c r="B198" s="19">
        <f>IFERROR(VLOOKUP($A198,'Raw - F'!$B:$Q,2,FALSE),"")</f>
        <v>44052</v>
      </c>
      <c r="C198" s="18" t="str">
        <f>IFERROR(VLOOKUP($A198,'Raw - F'!$B:$Q,4,FALSE),"")</f>
        <v>Midlands</v>
      </c>
      <c r="D198" s="18" t="str">
        <f>IFERROR(VLOOKUP($A198,'Raw - F'!$B:$Q,3,FALSE),"")</f>
        <v>CHESTER</v>
      </c>
      <c r="E198" s="18" t="str">
        <f>IFERROR(VLOOKUP($A198,'Raw - F'!$B:$Q,9,FALSE),"")</f>
        <v>WFA</v>
      </c>
      <c r="F198" s="18" t="str">
        <f>SUBSTITUTE(IFERROR(VLOOKUP($A198,'Raw - F'!$B:$N,13,FALSE),""),"0","")</f>
        <v>3YO+</v>
      </c>
      <c r="G198" s="18" t="str">
        <f>SUBSTITUTE(IFERROR(VLOOKUP($A198,'Raw - F'!$B:$N,10,FALSE),""),"0","")</f>
        <v/>
      </c>
      <c r="H198" s="18" t="str">
        <f>SUBSTITUTE(IFERROR(VLOOKUP($A198,'Raw - F'!$B:$N,11,FALSE),""),"0","")</f>
        <v/>
      </c>
      <c r="I198" s="40" t="str">
        <f>IF(IFERROR(VLOOKUP($A198,'Raw - F'!$B:$P,15,FALSE),"")=0,"",IFERROR(VLOOKUP($A198,'Raw - F'!$B:$P,15,FALSE),""))</f>
        <v/>
      </c>
      <c r="J198" s="18">
        <f>IFERROR(VLOOKUP($A198,'Raw - F'!$B:$N,8,FALSE),"")</f>
        <v>1</v>
      </c>
      <c r="K198" s="18">
        <f>IFERROR(VLOOKUP($A198,'Raw - F'!$B:$V,16,FALSE),"")</f>
        <v>0</v>
      </c>
      <c r="L198" s="18" t="str">
        <f>IFERROR(VLOOKUP($A198,'Raw - F'!$B:$O,14,FALSE),"")</f>
        <v>A</v>
      </c>
      <c r="M198" s="18" t="str">
        <f>IFERROR(VLOOKUP($A198,'Raw - F'!$B:$O,6,FALSE),"")</f>
        <v>6f</v>
      </c>
    </row>
    <row r="199" spans="1:13" x14ac:dyDescent="0.35">
      <c r="A199">
        <v>190</v>
      </c>
      <c r="B199" s="19">
        <f>IFERROR(VLOOKUP($A199,'Raw - F'!$B:$Q,2,FALSE),"")</f>
        <v>44052</v>
      </c>
      <c r="C199" s="18" t="str">
        <f>IFERROR(VLOOKUP($A199,'Raw - F'!$B:$Q,4,FALSE),"")</f>
        <v>Midlands</v>
      </c>
      <c r="D199" s="18" t="str">
        <f>IFERROR(VLOOKUP($A199,'Raw - F'!$B:$Q,3,FALSE),"")</f>
        <v>CHESTER</v>
      </c>
      <c r="E199" s="18" t="str">
        <f>IFERROR(VLOOKUP($A199,'Raw - F'!$B:$Q,9,FALSE),"")</f>
        <v>WFA</v>
      </c>
      <c r="F199" s="18" t="str">
        <f>SUBSTITUTE(IFERROR(VLOOKUP($A199,'Raw - F'!$B:$N,13,FALSE),""),"0","")</f>
        <v>2YO</v>
      </c>
      <c r="G199" s="18" t="str">
        <f>SUBSTITUTE(IFERROR(VLOOKUP($A199,'Raw - F'!$B:$N,10,FALSE),""),"0","")</f>
        <v>Nov</v>
      </c>
      <c r="H199" s="18" t="str">
        <f>SUBSTITUTE(IFERROR(VLOOKUP($A199,'Raw - F'!$B:$N,11,FALSE),""),"0","")</f>
        <v/>
      </c>
      <c r="I199" s="40" t="str">
        <f>IF(IFERROR(VLOOKUP($A199,'Raw - F'!$B:$P,15,FALSE),"")=0,"",IFERROR(VLOOKUP($A199,'Raw - F'!$B:$P,15,FALSE),""))</f>
        <v/>
      </c>
      <c r="J199" s="18">
        <f>IFERROR(VLOOKUP($A199,'Raw - F'!$B:$N,8,FALSE),"")</f>
        <v>5</v>
      </c>
      <c r="K199" s="18">
        <f>IFERROR(VLOOKUP($A199,'Raw - F'!$B:$V,16,FALSE),"")</f>
        <v>0</v>
      </c>
      <c r="L199" s="18" t="str">
        <f>IFERROR(VLOOKUP($A199,'Raw - F'!$B:$O,14,FALSE),"")</f>
        <v>A</v>
      </c>
      <c r="M199" s="18" t="str">
        <f>IFERROR(VLOOKUP($A199,'Raw - F'!$B:$O,6,FALSE),"")</f>
        <v>7f</v>
      </c>
    </row>
    <row r="200" spans="1:13" x14ac:dyDescent="0.35">
      <c r="A200">
        <v>191</v>
      </c>
      <c r="B200" s="19">
        <f>IFERROR(VLOOKUP($A200,'Raw - F'!$B:$Q,2,FALSE),"")</f>
        <v>44052</v>
      </c>
      <c r="C200" s="18" t="str">
        <f>IFERROR(VLOOKUP($A200,'Raw - F'!$B:$Q,4,FALSE),"")</f>
        <v>Midlands</v>
      </c>
      <c r="D200" s="18" t="str">
        <f>IFERROR(VLOOKUP($A200,'Raw - F'!$B:$Q,3,FALSE),"")</f>
        <v>CHESTER</v>
      </c>
      <c r="E200" s="18" t="str">
        <f>IFERROR(VLOOKUP($A200,'Raw - F'!$B:$Q,9,FALSE),"")</f>
        <v>Hcap</v>
      </c>
      <c r="F200" s="18" t="str">
        <f>SUBSTITUTE(IFERROR(VLOOKUP($A200,'Raw - F'!$B:$N,13,FALSE),""),"0","")</f>
        <v>2YO</v>
      </c>
      <c r="G200" s="18" t="str">
        <f>SUBSTITUTE(IFERROR(VLOOKUP($A200,'Raw - F'!$B:$N,10,FALSE),""),"0","")</f>
        <v/>
      </c>
      <c r="H200" s="18" t="str">
        <f>SUBSTITUTE(IFERROR(VLOOKUP($A200,'Raw - F'!$B:$N,11,FALSE),""),"0","")</f>
        <v/>
      </c>
      <c r="I200" s="40" t="str">
        <f>IF(IFERROR(VLOOKUP($A200,'Raw - F'!$B:$P,15,FALSE),"")=0,"",IFERROR(VLOOKUP($A200,'Raw - F'!$B:$P,15,FALSE),""))</f>
        <v/>
      </c>
      <c r="J200" s="18">
        <f>IFERROR(VLOOKUP($A200,'Raw - F'!$B:$N,8,FALSE),"")</f>
        <v>4</v>
      </c>
      <c r="K200" s="18" t="str">
        <f>IFERROR(VLOOKUP($A200,'Raw - F'!$B:$V,16,FALSE),"")</f>
        <v>61-80</v>
      </c>
      <c r="L200" s="18" t="str">
        <f>IFERROR(VLOOKUP($A200,'Raw - F'!$B:$O,14,FALSE),"")</f>
        <v>A</v>
      </c>
      <c r="M200" s="18" t="str">
        <f>IFERROR(VLOOKUP($A200,'Raw - F'!$B:$O,6,FALSE),"")</f>
        <v>5f</v>
      </c>
    </row>
    <row r="201" spans="1:13" x14ac:dyDescent="0.35">
      <c r="A201">
        <v>192</v>
      </c>
      <c r="B201" s="19">
        <f>IFERROR(VLOOKUP($A201,'Raw - F'!$B:$Q,2,FALSE),"")</f>
        <v>44052</v>
      </c>
      <c r="C201" s="18" t="str">
        <f>IFERROR(VLOOKUP($A201,'Raw - F'!$B:$Q,4,FALSE),"")</f>
        <v>Midlands</v>
      </c>
      <c r="D201" s="18" t="str">
        <f>IFERROR(VLOOKUP($A201,'Raw - F'!$B:$Q,3,FALSE),"")</f>
        <v>CHESTER</v>
      </c>
      <c r="E201" s="18" t="str">
        <f>IFERROR(VLOOKUP($A201,'Raw - F'!$B:$Q,9,FALSE),"")</f>
        <v>Hcap</v>
      </c>
      <c r="F201" s="18" t="str">
        <f>SUBSTITUTE(IFERROR(VLOOKUP($A201,'Raw - F'!$B:$N,13,FALSE),""),"0","")</f>
        <v>3YO+</v>
      </c>
      <c r="G201" s="18" t="str">
        <f>SUBSTITUTE(IFERROR(VLOOKUP($A201,'Raw - F'!$B:$N,10,FALSE),""),"0","")</f>
        <v/>
      </c>
      <c r="H201" s="18" t="str">
        <f>SUBSTITUTE(IFERROR(VLOOKUP($A201,'Raw - F'!$B:$N,11,FALSE),""),"0","")</f>
        <v/>
      </c>
      <c r="I201" s="40" t="str">
        <f>IF(IFERROR(VLOOKUP($A201,'Raw - F'!$B:$P,15,FALSE),"")=0,"",IFERROR(VLOOKUP($A201,'Raw - F'!$B:$P,15,FALSE),""))</f>
        <v/>
      </c>
      <c r="J201" s="18">
        <f>IFERROR(VLOOKUP($A201,'Raw - F'!$B:$N,8,FALSE),"")</f>
        <v>2</v>
      </c>
      <c r="K201" s="18" t="str">
        <f>IFERROR(VLOOKUP($A201,'Raw - F'!$B:$V,16,FALSE),"")</f>
        <v>86-105</v>
      </c>
      <c r="L201" s="18" t="str">
        <f>IFERROR(VLOOKUP($A201,'Raw - F'!$B:$O,14,FALSE),"")</f>
        <v>A</v>
      </c>
      <c r="M201" s="18" t="str">
        <f>IFERROR(VLOOKUP($A201,'Raw - F'!$B:$O,6,FALSE),"")</f>
        <v>1m 2f</v>
      </c>
    </row>
    <row r="202" spans="1:13" x14ac:dyDescent="0.35">
      <c r="A202">
        <v>193</v>
      </c>
      <c r="B202" s="19">
        <f>IFERROR(VLOOKUP($A202,'Raw - F'!$B:$Q,2,FALSE),"")</f>
        <v>44052</v>
      </c>
      <c r="C202" s="18" t="str">
        <f>IFERROR(VLOOKUP($A202,'Raw - F'!$B:$Q,4,FALSE),"")</f>
        <v>South</v>
      </c>
      <c r="D202" s="18" t="str">
        <f>IFERROR(VLOOKUP($A202,'Raw - F'!$B:$Q,3,FALSE),"")</f>
        <v>SALISBURY</v>
      </c>
      <c r="E202" s="18" t="str">
        <f>IFERROR(VLOOKUP($A202,'Raw - F'!$B:$Q,9,FALSE),"")</f>
        <v>Hcap</v>
      </c>
      <c r="F202" s="18" t="str">
        <f>SUBSTITUTE(IFERROR(VLOOKUP($A202,'Raw - F'!$B:$N,13,FALSE),""),"0","")</f>
        <v>3YO+</v>
      </c>
      <c r="G202" s="18" t="str">
        <f>SUBSTITUTE(IFERROR(VLOOKUP($A202,'Raw - F'!$B:$N,10,FALSE),""),"0","")</f>
        <v/>
      </c>
      <c r="H202" s="18" t="str">
        <f>SUBSTITUTE(IFERROR(VLOOKUP($A202,'Raw - F'!$B:$N,11,FALSE),""),"0","")</f>
        <v/>
      </c>
      <c r="I202" s="40" t="str">
        <f>IF(IFERROR(VLOOKUP($A202,'Raw - F'!$B:$P,15,FALSE),"")=0,"",IFERROR(VLOOKUP($A202,'Raw - F'!$B:$P,15,FALSE),""))</f>
        <v/>
      </c>
      <c r="J202" s="18">
        <f>IFERROR(VLOOKUP($A202,'Raw - F'!$B:$N,8,FALSE),"")</f>
        <v>5</v>
      </c>
      <c r="K202" s="18" t="str">
        <f>IFERROR(VLOOKUP($A202,'Raw - F'!$B:$V,16,FALSE),"")</f>
        <v>51-70</v>
      </c>
      <c r="L202" s="18" t="str">
        <f>IFERROR(VLOOKUP($A202,'Raw - F'!$B:$O,14,FALSE),"")</f>
        <v>A</v>
      </c>
      <c r="M202" s="18" t="str">
        <f>IFERROR(VLOOKUP($A202,'Raw - F'!$B:$O,6,FALSE),"")</f>
        <v>7f</v>
      </c>
    </row>
    <row r="203" spans="1:13" x14ac:dyDescent="0.35">
      <c r="A203">
        <v>194</v>
      </c>
      <c r="B203" s="19">
        <f>IFERROR(VLOOKUP($A203,'Raw - F'!$B:$Q,2,FALSE),"")</f>
        <v>44052</v>
      </c>
      <c r="C203" s="18" t="str">
        <f>IFERROR(VLOOKUP($A203,'Raw - F'!$B:$Q,4,FALSE),"")</f>
        <v>South</v>
      </c>
      <c r="D203" s="18" t="str">
        <f>IFERROR(VLOOKUP($A203,'Raw - F'!$B:$Q,3,FALSE),"")</f>
        <v>SALISBURY</v>
      </c>
      <c r="E203" s="18" t="str">
        <f>IFERROR(VLOOKUP($A203,'Raw - F'!$B:$Q,9,FALSE),"")</f>
        <v>Hcap</v>
      </c>
      <c r="F203" s="18" t="str">
        <f>SUBSTITUTE(IFERROR(VLOOKUP($A203,'Raw - F'!$B:$N,13,FALSE),""),"0","")</f>
        <v>4YO+</v>
      </c>
      <c r="G203" s="18" t="str">
        <f>SUBSTITUTE(IFERROR(VLOOKUP($A203,'Raw - F'!$B:$N,10,FALSE),""),"0","")</f>
        <v/>
      </c>
      <c r="H203" s="18" t="str">
        <f>SUBSTITUTE(IFERROR(VLOOKUP($A203,'Raw - F'!$B:$N,11,FALSE),""),"0","")</f>
        <v/>
      </c>
      <c r="I203" s="40" t="str">
        <f>IF(IFERROR(VLOOKUP($A203,'Raw - F'!$B:$P,15,FALSE),"")=0,"",IFERROR(VLOOKUP($A203,'Raw - F'!$B:$P,15,FALSE),""))</f>
        <v/>
      </c>
      <c r="J203" s="18">
        <f>IFERROR(VLOOKUP($A203,'Raw - F'!$B:$N,8,FALSE),"")</f>
        <v>5</v>
      </c>
      <c r="K203" s="18" t="str">
        <f>IFERROR(VLOOKUP($A203,'Raw - F'!$B:$V,16,FALSE),"")</f>
        <v>56-75</v>
      </c>
      <c r="L203" s="18" t="str">
        <f>IFERROR(VLOOKUP($A203,'Raw - F'!$B:$O,14,FALSE),"")</f>
        <v>A</v>
      </c>
      <c r="M203" s="18" t="str">
        <f>IFERROR(VLOOKUP($A203,'Raw - F'!$B:$O,6,FALSE),"")</f>
        <v>1m 2f</v>
      </c>
    </row>
    <row r="204" spans="1:13" x14ac:dyDescent="0.35">
      <c r="A204">
        <v>195</v>
      </c>
      <c r="B204" s="19">
        <f>IFERROR(VLOOKUP($A204,'Raw - F'!$B:$Q,2,FALSE),"")</f>
        <v>44052</v>
      </c>
      <c r="C204" s="18" t="str">
        <f>IFERROR(VLOOKUP($A204,'Raw - F'!$B:$Q,4,FALSE),"")</f>
        <v>South</v>
      </c>
      <c r="D204" s="18" t="str">
        <f>IFERROR(VLOOKUP($A204,'Raw - F'!$B:$Q,3,FALSE),"")</f>
        <v>SALISBURY</v>
      </c>
      <c r="E204" s="18" t="str">
        <f>IFERROR(VLOOKUP($A204,'Raw - F'!$B:$Q,9,FALSE),"")</f>
        <v>Hcap</v>
      </c>
      <c r="F204" s="18" t="str">
        <f>SUBSTITUTE(IFERROR(VLOOKUP($A204,'Raw - F'!$B:$N,13,FALSE),""),"0","")</f>
        <v>3YO+</v>
      </c>
      <c r="G204" s="18" t="str">
        <f>SUBSTITUTE(IFERROR(VLOOKUP($A204,'Raw - F'!$B:$N,10,FALSE),""),"0","")</f>
        <v/>
      </c>
      <c r="H204" s="18" t="str">
        <f>SUBSTITUTE(IFERROR(VLOOKUP($A204,'Raw - F'!$B:$N,11,FALSE),""),"0","")</f>
        <v/>
      </c>
      <c r="I204" s="40" t="str">
        <f>IF(IFERROR(VLOOKUP($A204,'Raw - F'!$B:$P,15,FALSE),"")=0,"",IFERROR(VLOOKUP($A204,'Raw - F'!$B:$P,15,FALSE),""))</f>
        <v/>
      </c>
      <c r="J204" s="18">
        <f>IFERROR(VLOOKUP($A204,'Raw - F'!$B:$N,8,FALSE),"")</f>
        <v>4</v>
      </c>
      <c r="K204" s="18" t="str">
        <f>IFERROR(VLOOKUP($A204,'Raw - F'!$B:$V,16,FALSE),"")</f>
        <v>66-85</v>
      </c>
      <c r="L204" s="18" t="str">
        <f>IFERROR(VLOOKUP($A204,'Raw - F'!$B:$O,14,FALSE),"")</f>
        <v>A</v>
      </c>
      <c r="M204" s="18" t="str">
        <f>IFERROR(VLOOKUP($A204,'Raw - F'!$B:$O,6,FALSE),"")</f>
        <v>5f</v>
      </c>
    </row>
    <row r="205" spans="1:13" x14ac:dyDescent="0.35">
      <c r="A205">
        <v>196</v>
      </c>
      <c r="B205" s="19">
        <f>IFERROR(VLOOKUP($A205,'Raw - F'!$B:$Q,2,FALSE),"")</f>
        <v>44052</v>
      </c>
      <c r="C205" s="18" t="str">
        <f>IFERROR(VLOOKUP($A205,'Raw - F'!$B:$Q,4,FALSE),"")</f>
        <v>South</v>
      </c>
      <c r="D205" s="18" t="str">
        <f>IFERROR(VLOOKUP($A205,'Raw - F'!$B:$Q,3,FALSE),"")</f>
        <v>SALISBURY</v>
      </c>
      <c r="E205" s="18" t="str">
        <f>IFERROR(VLOOKUP($A205,'Raw - F'!$B:$Q,9,FALSE),"")</f>
        <v>WFA</v>
      </c>
      <c r="F205" s="18" t="str">
        <f>SUBSTITUTE(IFERROR(VLOOKUP($A205,'Raw - F'!$B:$N,13,FALSE),""),"0","")</f>
        <v>2YO</v>
      </c>
      <c r="G205" s="18" t="str">
        <f>SUBSTITUTE(IFERROR(VLOOKUP($A205,'Raw - F'!$B:$N,10,FALSE),""),"0","")</f>
        <v>Nov</v>
      </c>
      <c r="H205" s="18" t="str">
        <f>SUBSTITUTE(IFERROR(VLOOKUP($A205,'Raw - F'!$B:$N,11,FALSE),""),"0","")</f>
        <v/>
      </c>
      <c r="I205" s="40" t="str">
        <f>IF(IFERROR(VLOOKUP($A205,'Raw - F'!$B:$P,15,FALSE),"")=0,"",IFERROR(VLOOKUP($A205,'Raw - F'!$B:$P,15,FALSE),""))</f>
        <v/>
      </c>
      <c r="J205" s="18">
        <f>IFERROR(VLOOKUP($A205,'Raw - F'!$B:$N,8,FALSE),"")</f>
        <v>5</v>
      </c>
      <c r="K205" s="18">
        <f>IFERROR(VLOOKUP($A205,'Raw - F'!$B:$V,16,FALSE),"")</f>
        <v>0</v>
      </c>
      <c r="L205" s="18" t="str">
        <f>IFERROR(VLOOKUP($A205,'Raw - F'!$B:$O,14,FALSE),"")</f>
        <v>A</v>
      </c>
      <c r="M205" s="18" t="str">
        <f>IFERROR(VLOOKUP($A205,'Raw - F'!$B:$O,6,FALSE),"")</f>
        <v>6f</v>
      </c>
    </row>
    <row r="206" spans="1:13" x14ac:dyDescent="0.35">
      <c r="A206">
        <v>197</v>
      </c>
      <c r="B206" s="19">
        <f>IFERROR(VLOOKUP($A206,'Raw - F'!$B:$Q,2,FALSE),"")</f>
        <v>44056</v>
      </c>
      <c r="C206" s="18" t="str">
        <f>IFERROR(VLOOKUP($A206,'Raw - F'!$B:$Q,4,FALSE),"")</f>
        <v>South</v>
      </c>
      <c r="D206" s="18" t="str">
        <f>IFERROR(VLOOKUP($A206,'Raw - F'!$B:$Q,3,FALSE),"")</f>
        <v>SALISBURY</v>
      </c>
      <c r="E206" s="18" t="str">
        <f>IFERROR(VLOOKUP($A206,'Raw - F'!$B:$Q,9,FALSE),"")</f>
        <v>WFA</v>
      </c>
      <c r="F206" s="18" t="str">
        <f>SUBSTITUTE(IFERROR(VLOOKUP($A206,'Raw - F'!$B:$N,13,FALSE),""),"0","")</f>
        <v>3YO+</v>
      </c>
      <c r="G206" s="18" t="str">
        <f>SUBSTITUTE(IFERROR(VLOOKUP($A206,'Raw - F'!$B:$N,10,FALSE),""),"0","")</f>
        <v/>
      </c>
      <c r="H206" s="18" t="str">
        <f>SUBSTITUTE(IFERROR(VLOOKUP($A206,'Raw - F'!$B:$N,11,FALSE),""),"0","")</f>
        <v/>
      </c>
      <c r="I206" s="40" t="str">
        <f>IF(IFERROR(VLOOKUP($A206,'Raw - F'!$B:$P,15,FALSE),"")=0,"",IFERROR(VLOOKUP($A206,'Raw - F'!$B:$P,15,FALSE),""))</f>
        <v/>
      </c>
      <c r="J206" s="18">
        <f>IFERROR(VLOOKUP($A206,'Raw - F'!$B:$N,8,FALSE),"")</f>
        <v>1</v>
      </c>
      <c r="K206" s="18">
        <f>IFERROR(VLOOKUP($A206,'Raw - F'!$B:$V,16,FALSE),"")</f>
        <v>0</v>
      </c>
      <c r="L206" s="18" t="str">
        <f>IFERROR(VLOOKUP($A206,'Raw - F'!$B:$O,14,FALSE),"")</f>
        <v>F</v>
      </c>
      <c r="M206" s="18" t="str">
        <f>IFERROR(VLOOKUP($A206,'Raw - F'!$B:$O,6,FALSE),"")</f>
        <v>1m 2f</v>
      </c>
    </row>
    <row r="207" spans="1:13" x14ac:dyDescent="0.35">
      <c r="A207">
        <v>198</v>
      </c>
      <c r="B207" s="19">
        <f>IFERROR(VLOOKUP($A207,'Raw - F'!$B:$Q,2,FALSE),"")</f>
        <v>44052</v>
      </c>
      <c r="C207" s="18" t="str">
        <f>IFERROR(VLOOKUP($A207,'Raw - F'!$B:$Q,4,FALSE),"")</f>
        <v>South</v>
      </c>
      <c r="D207" s="18" t="str">
        <f>IFERROR(VLOOKUP($A207,'Raw - F'!$B:$Q,3,FALSE),"")</f>
        <v>SALISBURY</v>
      </c>
      <c r="E207" s="18" t="str">
        <f>IFERROR(VLOOKUP($A207,'Raw - F'!$B:$Q,9,FALSE),"")</f>
        <v>Hcap</v>
      </c>
      <c r="F207" s="18" t="str">
        <f>SUBSTITUTE(IFERROR(VLOOKUP($A207,'Raw - F'!$B:$N,13,FALSE),""),"0","")</f>
        <v>3YO</v>
      </c>
      <c r="G207" s="18" t="str">
        <f>SUBSTITUTE(IFERROR(VLOOKUP($A207,'Raw - F'!$B:$N,10,FALSE),""),"0","")</f>
        <v/>
      </c>
      <c r="H207" s="18" t="str">
        <f>SUBSTITUTE(IFERROR(VLOOKUP($A207,'Raw - F'!$B:$N,11,FALSE),""),"0","")</f>
        <v/>
      </c>
      <c r="I207" s="40" t="str">
        <f>IF(IFERROR(VLOOKUP($A207,'Raw - F'!$B:$P,15,FALSE),"")=0,"",IFERROR(VLOOKUP($A207,'Raw - F'!$B:$P,15,FALSE),""))</f>
        <v/>
      </c>
      <c r="J207" s="18">
        <f>IFERROR(VLOOKUP($A207,'Raw - F'!$B:$N,8,FALSE),"")</f>
        <v>4</v>
      </c>
      <c r="K207" s="18" t="str">
        <f>IFERROR(VLOOKUP($A207,'Raw - F'!$B:$V,16,FALSE),"")</f>
        <v>66-85</v>
      </c>
      <c r="L207" s="18" t="str">
        <f>IFERROR(VLOOKUP($A207,'Raw - F'!$B:$O,14,FALSE),"")</f>
        <v>A</v>
      </c>
      <c r="M207" s="18" t="str">
        <f>IFERROR(VLOOKUP($A207,'Raw - F'!$B:$O,6,FALSE),"")</f>
        <v>1m</v>
      </c>
    </row>
    <row r="208" spans="1:13" x14ac:dyDescent="0.35">
      <c r="A208">
        <v>199</v>
      </c>
      <c r="B208" s="19">
        <f>IFERROR(VLOOKUP($A208,'Raw - F'!$B:$Q,2,FALSE),"")</f>
        <v>44052</v>
      </c>
      <c r="C208" s="18" t="str">
        <f>IFERROR(VLOOKUP($A208,'Raw - F'!$B:$Q,4,FALSE),"")</f>
        <v>South</v>
      </c>
      <c r="D208" s="18" t="str">
        <f>IFERROR(VLOOKUP($A208,'Raw - F'!$B:$Q,3,FALSE),"")</f>
        <v>SALISBURY</v>
      </c>
      <c r="E208" s="18" t="str">
        <f>IFERROR(VLOOKUP($A208,'Raw - F'!$B:$Q,9,FALSE),"")</f>
        <v>WFA</v>
      </c>
      <c r="F208" s="18" t="str">
        <f>SUBSTITUTE(IFERROR(VLOOKUP($A208,'Raw - F'!$B:$N,13,FALSE),""),"0","")</f>
        <v>3YO+</v>
      </c>
      <c r="G208" s="18" t="str">
        <f>SUBSTITUTE(IFERROR(VLOOKUP($A208,'Raw - F'!$B:$N,10,FALSE),""),"0","")</f>
        <v/>
      </c>
      <c r="H208" s="18" t="str">
        <f>SUBSTITUTE(IFERROR(VLOOKUP($A208,'Raw - F'!$B:$N,11,FALSE),""),"0","")</f>
        <v/>
      </c>
      <c r="I208" s="40" t="str">
        <f>IF(IFERROR(VLOOKUP($A208,'Raw - F'!$B:$P,15,FALSE),"")=0,"",IFERROR(VLOOKUP($A208,'Raw - F'!$B:$P,15,FALSE),""))</f>
        <v/>
      </c>
      <c r="J208" s="18">
        <f>IFERROR(VLOOKUP($A208,'Raw - F'!$B:$N,8,FALSE),"")</f>
        <v>2</v>
      </c>
      <c r="K208" s="18">
        <f>IFERROR(VLOOKUP($A208,'Raw - F'!$B:$V,16,FALSE),"")</f>
        <v>0</v>
      </c>
      <c r="L208" s="18" t="str">
        <f>IFERROR(VLOOKUP($A208,'Raw - F'!$B:$O,14,FALSE),"")</f>
        <v>A</v>
      </c>
      <c r="M208" s="18" t="str">
        <f>IFERROR(VLOOKUP($A208,'Raw - F'!$B:$O,6,FALSE),"")</f>
        <v>7f</v>
      </c>
    </row>
    <row r="209" spans="1:13" x14ac:dyDescent="0.35">
      <c r="A209">
        <v>200</v>
      </c>
      <c r="B209" s="19">
        <f>IFERROR(VLOOKUP($A209,'Raw - F'!$B:$Q,2,FALSE),"")</f>
        <v>44052</v>
      </c>
      <c r="C209" s="18" t="str">
        <f>IFERROR(VLOOKUP($A209,'Raw - F'!$B:$Q,4,FALSE),"")</f>
        <v>South</v>
      </c>
      <c r="D209" s="18" t="str">
        <f>IFERROR(VLOOKUP($A209,'Raw - F'!$B:$Q,3,FALSE),"")</f>
        <v>SALISBURY</v>
      </c>
      <c r="E209" s="18" t="str">
        <f>IFERROR(VLOOKUP($A209,'Raw - F'!$B:$Q,9,FALSE),"")</f>
        <v>Hcap</v>
      </c>
      <c r="F209" s="18" t="str">
        <f>SUBSTITUTE(IFERROR(VLOOKUP($A209,'Raw - F'!$B:$N,13,FALSE),""),"0","")</f>
        <v>3YO+</v>
      </c>
      <c r="G209" s="18" t="str">
        <f>SUBSTITUTE(IFERROR(VLOOKUP($A209,'Raw - F'!$B:$N,10,FALSE),""),"0","")</f>
        <v/>
      </c>
      <c r="H209" s="18" t="str">
        <f>SUBSTITUTE(IFERROR(VLOOKUP($A209,'Raw - F'!$B:$N,11,FALSE),""),"0","")</f>
        <v/>
      </c>
      <c r="I209" s="40" t="str">
        <f>IF(IFERROR(VLOOKUP($A209,'Raw - F'!$B:$P,15,FALSE),"")=0,"",IFERROR(VLOOKUP($A209,'Raw - F'!$B:$P,15,FALSE),""))</f>
        <v/>
      </c>
      <c r="J209" s="18">
        <f>IFERROR(VLOOKUP($A209,'Raw - F'!$B:$N,8,FALSE),"")</f>
        <v>6</v>
      </c>
      <c r="K209" s="18" t="str">
        <f>IFERROR(VLOOKUP($A209,'Raw - F'!$B:$V,16,FALSE),"")</f>
        <v>46-65</v>
      </c>
      <c r="L209" s="18" t="str">
        <f>IFERROR(VLOOKUP($A209,'Raw - F'!$B:$O,14,FALSE),"")</f>
        <v>A</v>
      </c>
      <c r="M209" s="18" t="str">
        <f>IFERROR(VLOOKUP($A209,'Raw - F'!$B:$O,6,FALSE),"")</f>
        <v>1m 6f</v>
      </c>
    </row>
    <row r="210" spans="1:13" x14ac:dyDescent="0.35">
      <c r="A210">
        <v>201</v>
      </c>
      <c r="B210" s="19">
        <f>IFERROR(VLOOKUP($A210,'Raw - F'!$B:$Q,2,FALSE),"")</f>
        <v>44052</v>
      </c>
      <c r="C210" s="18" t="str">
        <f>IFERROR(VLOOKUP($A210,'Raw - F'!$B:$Q,4,FALSE),"")</f>
        <v>North</v>
      </c>
      <c r="D210" s="18" t="str">
        <f>IFERROR(VLOOKUP($A210,'Raw - F'!$B:$Q,3,FALSE),"")</f>
        <v>THIRSK</v>
      </c>
      <c r="E210" s="18" t="str">
        <f>IFERROR(VLOOKUP($A210,'Raw - F'!$B:$Q,9,FALSE),"")</f>
        <v>Hcap</v>
      </c>
      <c r="F210" s="18" t="str">
        <f>SUBSTITUTE(IFERROR(VLOOKUP($A210,'Raw - F'!$B:$N,13,FALSE),""),"0","")</f>
        <v>3YO+</v>
      </c>
      <c r="G210" s="18" t="str">
        <f>SUBSTITUTE(IFERROR(VLOOKUP($A210,'Raw - F'!$B:$N,10,FALSE),""),"0","")</f>
        <v>Mdn</v>
      </c>
      <c r="H210" s="18" t="str">
        <f>SUBSTITUTE(IFERROR(VLOOKUP($A210,'Raw - F'!$B:$N,11,FALSE),""),"0","")</f>
        <v/>
      </c>
      <c r="I210" s="40" t="str">
        <f>IF(IFERROR(VLOOKUP($A210,'Raw - F'!$B:$P,15,FALSE),"")=0,"",IFERROR(VLOOKUP($A210,'Raw - F'!$B:$P,15,FALSE),""))</f>
        <v/>
      </c>
      <c r="J210" s="18">
        <f>IFERROR(VLOOKUP($A210,'Raw - F'!$B:$N,8,FALSE),"")</f>
        <v>3</v>
      </c>
      <c r="K210" s="18" t="str">
        <f>IFERROR(VLOOKUP($A210,'Raw - F'!$B:$V,16,FALSE),"")</f>
        <v>76-95</v>
      </c>
      <c r="L210" s="18" t="str">
        <f>IFERROR(VLOOKUP($A210,'Raw - F'!$B:$O,14,FALSE),"")</f>
        <v>A</v>
      </c>
      <c r="M210" s="18" t="str">
        <f>IFERROR(VLOOKUP($A210,'Raw - F'!$B:$O,6,FALSE),"")</f>
        <v>5f</v>
      </c>
    </row>
    <row r="211" spans="1:13" x14ac:dyDescent="0.35">
      <c r="A211">
        <v>202</v>
      </c>
      <c r="B211" s="19">
        <f>IFERROR(VLOOKUP($A211,'Raw - F'!$B:$Q,2,FALSE),"")</f>
        <v>44052</v>
      </c>
      <c r="C211" s="18" t="str">
        <f>IFERROR(VLOOKUP($A211,'Raw - F'!$B:$Q,4,FALSE),"")</f>
        <v>North</v>
      </c>
      <c r="D211" s="18" t="str">
        <f>IFERROR(VLOOKUP($A211,'Raw - F'!$B:$Q,3,FALSE),"")</f>
        <v>THIRSK</v>
      </c>
      <c r="E211" s="18" t="str">
        <f>IFERROR(VLOOKUP($A211,'Raw - F'!$B:$Q,9,FALSE),"")</f>
        <v>Hcap</v>
      </c>
      <c r="F211" s="18" t="str">
        <f>SUBSTITUTE(IFERROR(VLOOKUP($A211,'Raw - F'!$B:$N,13,FALSE),""),"0","")</f>
        <v>3YO+</v>
      </c>
      <c r="G211" s="18" t="str">
        <f>SUBSTITUTE(IFERROR(VLOOKUP($A211,'Raw - F'!$B:$N,10,FALSE),""),"0","")</f>
        <v/>
      </c>
      <c r="H211" s="18" t="str">
        <f>SUBSTITUTE(IFERROR(VLOOKUP($A211,'Raw - F'!$B:$N,11,FALSE),""),"0","")</f>
        <v/>
      </c>
      <c r="I211" s="40" t="str">
        <f>IF(IFERROR(VLOOKUP($A211,'Raw - F'!$B:$P,15,FALSE),"")=0,"",IFERROR(VLOOKUP($A211,'Raw - F'!$B:$P,15,FALSE),""))</f>
        <v/>
      </c>
      <c r="J211" s="18">
        <f>IFERROR(VLOOKUP($A211,'Raw - F'!$B:$N,8,FALSE),"")</f>
        <v>6</v>
      </c>
      <c r="K211" s="18" t="str">
        <f>IFERROR(VLOOKUP($A211,'Raw - F'!$B:$V,16,FALSE),"")</f>
        <v>46-65</v>
      </c>
      <c r="L211" s="18" t="str">
        <f>IFERROR(VLOOKUP($A211,'Raw - F'!$B:$O,14,FALSE),"")</f>
        <v>A</v>
      </c>
      <c r="M211" s="18" t="str">
        <f>IFERROR(VLOOKUP($A211,'Raw - F'!$B:$O,6,FALSE),"")</f>
        <v>6f</v>
      </c>
    </row>
    <row r="212" spans="1:13" x14ac:dyDescent="0.35">
      <c r="A212">
        <v>203</v>
      </c>
      <c r="B212" s="19">
        <f>IFERROR(VLOOKUP($A212,'Raw - F'!$B:$Q,2,FALSE),"")</f>
        <v>44052</v>
      </c>
      <c r="C212" s="18" t="str">
        <f>IFERROR(VLOOKUP($A212,'Raw - F'!$B:$Q,4,FALSE),"")</f>
        <v>North</v>
      </c>
      <c r="D212" s="18" t="str">
        <f>IFERROR(VLOOKUP($A212,'Raw - F'!$B:$Q,3,FALSE),"")</f>
        <v>THIRSK</v>
      </c>
      <c r="E212" s="18" t="str">
        <f>IFERROR(VLOOKUP($A212,'Raw - F'!$B:$Q,9,FALSE),"")</f>
        <v>Hcap</v>
      </c>
      <c r="F212" s="18" t="str">
        <f>SUBSTITUTE(IFERROR(VLOOKUP($A212,'Raw - F'!$B:$N,13,FALSE),""),"0","")</f>
        <v>2YO</v>
      </c>
      <c r="G212" s="18" t="str">
        <f>SUBSTITUTE(IFERROR(VLOOKUP($A212,'Raw - F'!$B:$N,10,FALSE),""),"0","")</f>
        <v/>
      </c>
      <c r="H212" s="18" t="str">
        <f>SUBSTITUTE(IFERROR(VLOOKUP($A212,'Raw - F'!$B:$N,11,FALSE),""),"0","")</f>
        <v/>
      </c>
      <c r="I212" s="40" t="str">
        <f>IF(IFERROR(VLOOKUP($A212,'Raw - F'!$B:$P,15,FALSE),"")=0,"",IFERROR(VLOOKUP($A212,'Raw - F'!$B:$P,15,FALSE),""))</f>
        <v/>
      </c>
      <c r="J212" s="18">
        <f>IFERROR(VLOOKUP($A212,'Raw - F'!$B:$N,8,FALSE),"")</f>
        <v>6</v>
      </c>
      <c r="K212" s="18" t="str">
        <f>IFERROR(VLOOKUP($A212,'Raw - F'!$B:$V,16,FALSE),"")</f>
        <v>46-65</v>
      </c>
      <c r="L212" s="18" t="str">
        <f>IFERROR(VLOOKUP($A212,'Raw - F'!$B:$O,14,FALSE),"")</f>
        <v>A</v>
      </c>
      <c r="M212" s="18" t="str">
        <f>IFERROR(VLOOKUP($A212,'Raw - F'!$B:$O,6,FALSE),"")</f>
        <v>7f</v>
      </c>
    </row>
    <row r="213" spans="1:13" x14ac:dyDescent="0.35">
      <c r="A213">
        <v>204</v>
      </c>
      <c r="B213" s="19">
        <f>IFERROR(VLOOKUP($A213,'Raw - F'!$B:$Q,2,FALSE),"")</f>
        <v>44052</v>
      </c>
      <c r="C213" s="18" t="str">
        <f>IFERROR(VLOOKUP($A213,'Raw - F'!$B:$Q,4,FALSE),"")</f>
        <v>North</v>
      </c>
      <c r="D213" s="18" t="str">
        <f>IFERROR(VLOOKUP($A213,'Raw - F'!$B:$Q,3,FALSE),"")</f>
        <v>THIRSK</v>
      </c>
      <c r="E213" s="18" t="str">
        <f>IFERROR(VLOOKUP($A213,'Raw - F'!$B:$Q,9,FALSE),"")</f>
        <v>WFA</v>
      </c>
      <c r="F213" s="18" t="str">
        <f>SUBSTITUTE(IFERROR(VLOOKUP($A213,'Raw - F'!$B:$N,13,FALSE),""),"0","")</f>
        <v>2YO</v>
      </c>
      <c r="G213" s="18" t="str">
        <f>SUBSTITUTE(IFERROR(VLOOKUP($A213,'Raw - F'!$B:$N,10,FALSE),""),"0","")</f>
        <v>Nov</v>
      </c>
      <c r="H213" s="18" t="str">
        <f>SUBSTITUTE(IFERROR(VLOOKUP($A213,'Raw - F'!$B:$N,11,FALSE),""),"0","")</f>
        <v/>
      </c>
      <c r="I213" s="40" t="str">
        <f>IF(IFERROR(VLOOKUP($A213,'Raw - F'!$B:$P,15,FALSE),"")=0,"",IFERROR(VLOOKUP($A213,'Raw - F'!$B:$P,15,FALSE),""))</f>
        <v/>
      </c>
      <c r="J213" s="18">
        <f>IFERROR(VLOOKUP($A213,'Raw - F'!$B:$N,8,FALSE),"")</f>
        <v>5</v>
      </c>
      <c r="K213" s="18">
        <f>IFERROR(VLOOKUP($A213,'Raw - F'!$B:$V,16,FALSE),"")</f>
        <v>0</v>
      </c>
      <c r="L213" s="18" t="str">
        <f>IFERROR(VLOOKUP($A213,'Raw - F'!$B:$O,14,FALSE),"")</f>
        <v>A</v>
      </c>
      <c r="M213" s="18" t="str">
        <f>IFERROR(VLOOKUP($A213,'Raw - F'!$B:$O,6,FALSE),"")</f>
        <v>5f</v>
      </c>
    </row>
    <row r="214" spans="1:13" x14ac:dyDescent="0.35">
      <c r="A214">
        <v>205</v>
      </c>
      <c r="B214" s="19">
        <f>IFERROR(VLOOKUP($A214,'Raw - F'!$B:$Q,2,FALSE),"")</f>
        <v>44052</v>
      </c>
      <c r="C214" s="18" t="str">
        <f>IFERROR(VLOOKUP($A214,'Raw - F'!$B:$Q,4,FALSE),"")</f>
        <v>North</v>
      </c>
      <c r="D214" s="18" t="str">
        <f>IFERROR(VLOOKUP($A214,'Raw - F'!$B:$Q,3,FALSE),"")</f>
        <v>THIRSK</v>
      </c>
      <c r="E214" s="18" t="str">
        <f>IFERROR(VLOOKUP($A214,'Raw - F'!$B:$Q,9,FALSE),"")</f>
        <v>Hcap</v>
      </c>
      <c r="F214" s="18" t="str">
        <f>SUBSTITUTE(IFERROR(VLOOKUP($A214,'Raw - F'!$B:$N,13,FALSE),""),"0","")</f>
        <v>3YO+</v>
      </c>
      <c r="G214" s="18" t="str">
        <f>SUBSTITUTE(IFERROR(VLOOKUP($A214,'Raw - F'!$B:$N,10,FALSE),""),"0","")</f>
        <v/>
      </c>
      <c r="H214" s="18" t="str">
        <f>SUBSTITUTE(IFERROR(VLOOKUP($A214,'Raw - F'!$B:$N,11,FALSE),""),"0","")</f>
        <v/>
      </c>
      <c r="I214" s="40" t="str">
        <f>IF(IFERROR(VLOOKUP($A214,'Raw - F'!$B:$P,15,FALSE),"")=0,"",IFERROR(VLOOKUP($A214,'Raw - F'!$B:$P,15,FALSE),""))</f>
        <v/>
      </c>
      <c r="J214" s="18">
        <f>IFERROR(VLOOKUP($A214,'Raw - F'!$B:$N,8,FALSE),"")</f>
        <v>6</v>
      </c>
      <c r="K214" s="18" t="str">
        <f>IFERROR(VLOOKUP($A214,'Raw - F'!$B:$V,16,FALSE),"")</f>
        <v>46-65</v>
      </c>
      <c r="L214" s="18" t="str">
        <f>IFERROR(VLOOKUP($A214,'Raw - F'!$B:$O,14,FALSE),"")</f>
        <v>A</v>
      </c>
      <c r="M214" s="18" t="str">
        <f>IFERROR(VLOOKUP($A214,'Raw - F'!$B:$O,6,FALSE),"")</f>
        <v>1m 4f</v>
      </c>
    </row>
    <row r="215" spans="1:13" x14ac:dyDescent="0.35">
      <c r="A215">
        <v>206</v>
      </c>
      <c r="B215" s="19">
        <f>IFERROR(VLOOKUP($A215,'Raw - F'!$B:$Q,2,FALSE),"")</f>
        <v>44052</v>
      </c>
      <c r="C215" s="18" t="str">
        <f>IFERROR(VLOOKUP($A215,'Raw - F'!$B:$Q,4,FALSE),"")</f>
        <v>North</v>
      </c>
      <c r="D215" s="18" t="str">
        <f>IFERROR(VLOOKUP($A215,'Raw - F'!$B:$Q,3,FALSE),"")</f>
        <v>THIRSK</v>
      </c>
      <c r="E215" s="18" t="str">
        <f>IFERROR(VLOOKUP($A215,'Raw - F'!$B:$Q,9,FALSE),"")</f>
        <v>WFA</v>
      </c>
      <c r="F215" s="18" t="str">
        <f>SUBSTITUTE(IFERROR(VLOOKUP($A215,'Raw - F'!$B:$N,13,FALSE),""),"0","")</f>
        <v>3YO+</v>
      </c>
      <c r="G215" s="18" t="str">
        <f>SUBSTITUTE(IFERROR(VLOOKUP($A215,'Raw - F'!$B:$N,10,FALSE),""),"0","")</f>
        <v>Nov</v>
      </c>
      <c r="H215" s="18" t="str">
        <f>SUBSTITUTE(IFERROR(VLOOKUP($A215,'Raw - F'!$B:$N,11,FALSE),""),"0","")</f>
        <v/>
      </c>
      <c r="I215" s="40" t="str">
        <f>IF(IFERROR(VLOOKUP($A215,'Raw - F'!$B:$P,15,FALSE),"")=0,"",IFERROR(VLOOKUP($A215,'Raw - F'!$B:$P,15,FALSE),""))</f>
        <v/>
      </c>
      <c r="J215" s="18">
        <f>IFERROR(VLOOKUP($A215,'Raw - F'!$B:$N,8,FALSE),"")</f>
        <v>5</v>
      </c>
      <c r="K215" s="18">
        <f>IFERROR(VLOOKUP($A215,'Raw - F'!$B:$V,16,FALSE),"")</f>
        <v>0</v>
      </c>
      <c r="L215" s="18" t="str">
        <f>IFERROR(VLOOKUP($A215,'Raw - F'!$B:$O,14,FALSE),"")</f>
        <v>A</v>
      </c>
      <c r="M215" s="18" t="str">
        <f>IFERROR(VLOOKUP($A215,'Raw - F'!$B:$O,6,FALSE),"")</f>
        <v>5f</v>
      </c>
    </row>
    <row r="216" spans="1:13" x14ac:dyDescent="0.35">
      <c r="A216">
        <v>207</v>
      </c>
      <c r="B216" s="19">
        <f>IFERROR(VLOOKUP($A216,'Raw - F'!$B:$Q,2,FALSE),"")</f>
        <v>44052</v>
      </c>
      <c r="C216" s="18" t="str">
        <f>IFERROR(VLOOKUP($A216,'Raw - F'!$B:$Q,4,FALSE),"")</f>
        <v>North</v>
      </c>
      <c r="D216" s="18" t="str">
        <f>IFERROR(VLOOKUP($A216,'Raw - F'!$B:$Q,3,FALSE),"")</f>
        <v>THIRSK</v>
      </c>
      <c r="E216" s="18" t="str">
        <f>IFERROR(VLOOKUP($A216,'Raw - F'!$B:$Q,9,FALSE),"")</f>
        <v>WFA</v>
      </c>
      <c r="F216" s="18" t="str">
        <f>SUBSTITUTE(IFERROR(VLOOKUP($A216,'Raw - F'!$B:$N,13,FALSE),""),"0","")</f>
        <v>3YO+</v>
      </c>
      <c r="G216" s="18" t="str">
        <f>SUBSTITUTE(IFERROR(VLOOKUP($A216,'Raw - F'!$B:$N,10,FALSE),""),"0","")</f>
        <v/>
      </c>
      <c r="H216" s="18" t="str">
        <f>SUBSTITUTE(IFERROR(VLOOKUP($A216,'Raw - F'!$B:$N,11,FALSE),""),"0","")</f>
        <v/>
      </c>
      <c r="I216" s="40" t="str">
        <f>IF(IFERROR(VLOOKUP($A216,'Raw - F'!$B:$P,15,FALSE),"")=0,"",IFERROR(VLOOKUP($A216,'Raw - F'!$B:$P,15,FALSE),""))</f>
        <v/>
      </c>
      <c r="J216" s="18">
        <f>IFERROR(VLOOKUP($A216,'Raw - F'!$B:$N,8,FALSE),"")</f>
        <v>3</v>
      </c>
      <c r="K216" s="18">
        <f>IFERROR(VLOOKUP($A216,'Raw - F'!$B:$V,16,FALSE),"")</f>
        <v>0</v>
      </c>
      <c r="L216" s="18" t="str">
        <f>IFERROR(VLOOKUP($A216,'Raw - F'!$B:$O,14,FALSE),"")</f>
        <v>A</v>
      </c>
      <c r="M216" s="18" t="str">
        <f>IFERROR(VLOOKUP($A216,'Raw - F'!$B:$O,6,FALSE),"")</f>
        <v>1m</v>
      </c>
    </row>
    <row r="217" spans="1:13" x14ac:dyDescent="0.35">
      <c r="A217">
        <v>208</v>
      </c>
      <c r="B217" s="19">
        <f>IFERROR(VLOOKUP($A217,'Raw - F'!$B:$Q,2,FALSE),"")</f>
        <v>44052</v>
      </c>
      <c r="C217" s="18" t="str">
        <f>IFERROR(VLOOKUP($A217,'Raw - F'!$B:$Q,4,FALSE),"")</f>
        <v>North</v>
      </c>
      <c r="D217" s="18" t="str">
        <f>IFERROR(VLOOKUP($A217,'Raw - F'!$B:$Q,3,FALSE),"")</f>
        <v>THIRSK</v>
      </c>
      <c r="E217" s="18" t="str">
        <f>IFERROR(VLOOKUP($A217,'Raw - F'!$B:$Q,9,FALSE),"")</f>
        <v>Hcap</v>
      </c>
      <c r="F217" s="18" t="str">
        <f>SUBSTITUTE(IFERROR(VLOOKUP($A217,'Raw - F'!$B:$N,13,FALSE),""),"0","")</f>
        <v>3YO+</v>
      </c>
      <c r="G217" s="18" t="str">
        <f>SUBSTITUTE(IFERROR(VLOOKUP($A217,'Raw - F'!$B:$N,10,FALSE),""),"0","")</f>
        <v/>
      </c>
      <c r="H217" s="18" t="str">
        <f>SUBSTITUTE(IFERROR(VLOOKUP($A217,'Raw - F'!$B:$N,11,FALSE),""),"0","")</f>
        <v/>
      </c>
      <c r="I217" s="40" t="str">
        <f>IF(IFERROR(VLOOKUP($A217,'Raw - F'!$B:$P,15,FALSE),"")=0,"",IFERROR(VLOOKUP($A217,'Raw - F'!$B:$P,15,FALSE),""))</f>
        <v/>
      </c>
      <c r="J217" s="18">
        <f>IFERROR(VLOOKUP($A217,'Raw - F'!$B:$N,8,FALSE),"")</f>
        <v>3</v>
      </c>
      <c r="K217" s="18" t="str">
        <f>IFERROR(VLOOKUP($A217,'Raw - F'!$B:$V,16,FALSE),"")</f>
        <v>76-95</v>
      </c>
      <c r="L217" s="18" t="str">
        <f>IFERROR(VLOOKUP($A217,'Raw - F'!$B:$O,14,FALSE),"")</f>
        <v>A</v>
      </c>
      <c r="M217" s="18" t="str">
        <f>IFERROR(VLOOKUP($A217,'Raw - F'!$B:$O,6,FALSE),"")</f>
        <v>6f</v>
      </c>
    </row>
    <row r="218" spans="1:13" x14ac:dyDescent="0.35">
      <c r="A218">
        <v>209</v>
      </c>
      <c r="B218" s="19">
        <f>IFERROR(VLOOKUP($A218,'Raw - F'!$B:$Q,2,FALSE),"")</f>
        <v>44053</v>
      </c>
      <c r="C218" s="18" t="str">
        <f>IFERROR(VLOOKUP($A218,'Raw - F'!$B:$Q,4,FALSE),"")</f>
        <v>Midlands</v>
      </c>
      <c r="D218" s="18" t="str">
        <f>IFERROR(VLOOKUP($A218,'Raw - F'!$B:$Q,3,FALSE),"")</f>
        <v>LEICESTER</v>
      </c>
      <c r="E218" s="18" t="str">
        <f>IFERROR(VLOOKUP($A218,'Raw - F'!$B:$Q,9,FALSE),"")</f>
        <v>WFA</v>
      </c>
      <c r="F218" s="18" t="str">
        <f>SUBSTITUTE(IFERROR(VLOOKUP($A218,'Raw - F'!$B:$N,13,FALSE),""),"0","")</f>
        <v>2YO</v>
      </c>
      <c r="G218" s="18" t="str">
        <f>SUBSTITUTE(IFERROR(VLOOKUP($A218,'Raw - F'!$B:$N,10,FALSE),""),"0","")</f>
        <v>Nov</v>
      </c>
      <c r="H218" s="18" t="str">
        <f>SUBSTITUTE(IFERROR(VLOOKUP($A218,'Raw - F'!$B:$N,11,FALSE),""),"0","")</f>
        <v/>
      </c>
      <c r="I218" s="40" t="str">
        <f>IF(IFERROR(VLOOKUP($A218,'Raw - F'!$B:$P,15,FALSE),"")=0,"",IFERROR(VLOOKUP($A218,'Raw - F'!$B:$P,15,FALSE),""))</f>
        <v/>
      </c>
      <c r="J218" s="18">
        <f>IFERROR(VLOOKUP($A218,'Raw - F'!$B:$N,8,FALSE),"")</f>
        <v>5</v>
      </c>
      <c r="K218" s="18">
        <f>IFERROR(VLOOKUP($A218,'Raw - F'!$B:$V,16,FALSE),"")</f>
        <v>0</v>
      </c>
      <c r="L218" s="18" t="str">
        <f>IFERROR(VLOOKUP($A218,'Raw - F'!$B:$O,14,FALSE),"")</f>
        <v>A</v>
      </c>
      <c r="M218" s="18" t="str">
        <f>IFERROR(VLOOKUP($A218,'Raw - F'!$B:$O,6,FALSE),"")</f>
        <v>7f</v>
      </c>
    </row>
    <row r="219" spans="1:13" x14ac:dyDescent="0.35">
      <c r="A219">
        <v>210</v>
      </c>
      <c r="B219" s="19">
        <f>IFERROR(VLOOKUP($A219,'Raw - F'!$B:$Q,2,FALSE),"")</f>
        <v>44053</v>
      </c>
      <c r="C219" s="18" t="str">
        <f>IFERROR(VLOOKUP($A219,'Raw - F'!$B:$Q,4,FALSE),"")</f>
        <v>Midlands</v>
      </c>
      <c r="D219" s="18" t="str">
        <f>IFERROR(VLOOKUP($A219,'Raw - F'!$B:$Q,3,FALSE),"")</f>
        <v>LEICESTER</v>
      </c>
      <c r="E219" s="18" t="str">
        <f>IFERROR(VLOOKUP($A219,'Raw - F'!$B:$Q,9,FALSE),"")</f>
        <v>Hcap</v>
      </c>
      <c r="F219" s="18" t="str">
        <f>SUBSTITUTE(IFERROR(VLOOKUP($A219,'Raw - F'!$B:$N,13,FALSE),""),"0","")</f>
        <v>4YO+</v>
      </c>
      <c r="G219" s="18" t="str">
        <f>SUBSTITUTE(IFERROR(VLOOKUP($A219,'Raw - F'!$B:$N,10,FALSE),""),"0","")</f>
        <v/>
      </c>
      <c r="H219" s="18" t="str">
        <f>SUBSTITUTE(IFERROR(VLOOKUP($A219,'Raw - F'!$B:$N,11,FALSE),""),"0","")</f>
        <v/>
      </c>
      <c r="I219" s="40" t="str">
        <f>IF(IFERROR(VLOOKUP($A219,'Raw - F'!$B:$P,15,FALSE),"")=0,"",IFERROR(VLOOKUP($A219,'Raw - F'!$B:$P,15,FALSE),""))</f>
        <v/>
      </c>
      <c r="J219" s="18">
        <f>IFERROR(VLOOKUP($A219,'Raw - F'!$B:$N,8,FALSE),"")</f>
        <v>4</v>
      </c>
      <c r="K219" s="18" t="str">
        <f>IFERROR(VLOOKUP($A219,'Raw - F'!$B:$V,16,FALSE),"")</f>
        <v>61-80</v>
      </c>
      <c r="L219" s="18" t="str">
        <f>IFERROR(VLOOKUP($A219,'Raw - F'!$B:$O,14,FALSE),"")</f>
        <v>A</v>
      </c>
      <c r="M219" s="18" t="str">
        <f>IFERROR(VLOOKUP($A219,'Raw - F'!$B:$O,6,FALSE),"")</f>
        <v>1m</v>
      </c>
    </row>
    <row r="220" spans="1:13" x14ac:dyDescent="0.35">
      <c r="A220">
        <v>211</v>
      </c>
      <c r="B220" s="19">
        <f>IFERROR(VLOOKUP($A220,'Raw - F'!$B:$Q,2,FALSE),"")</f>
        <v>44053</v>
      </c>
      <c r="C220" s="18" t="str">
        <f>IFERROR(VLOOKUP($A220,'Raw - F'!$B:$Q,4,FALSE),"")</f>
        <v>Midlands</v>
      </c>
      <c r="D220" s="18" t="str">
        <f>IFERROR(VLOOKUP($A220,'Raw - F'!$B:$Q,3,FALSE),"")</f>
        <v>LEICESTER</v>
      </c>
      <c r="E220" s="18" t="str">
        <f>IFERROR(VLOOKUP($A220,'Raw - F'!$B:$Q,9,FALSE),"")</f>
        <v>Hcap</v>
      </c>
      <c r="F220" s="18" t="str">
        <f>SUBSTITUTE(IFERROR(VLOOKUP($A220,'Raw - F'!$B:$N,13,FALSE),""),"0","")</f>
        <v>3YO+</v>
      </c>
      <c r="G220" s="18" t="str">
        <f>SUBSTITUTE(IFERROR(VLOOKUP($A220,'Raw - F'!$B:$N,10,FALSE),""),"0","")</f>
        <v/>
      </c>
      <c r="H220" s="18" t="str">
        <f>SUBSTITUTE(IFERROR(VLOOKUP($A220,'Raw - F'!$B:$N,11,FALSE),""),"0","")</f>
        <v/>
      </c>
      <c r="I220" s="40" t="str">
        <f>IF(IFERROR(VLOOKUP($A220,'Raw - F'!$B:$P,15,FALSE),"")=0,"",IFERROR(VLOOKUP($A220,'Raw - F'!$B:$P,15,FALSE),""))</f>
        <v/>
      </c>
      <c r="J220" s="18">
        <f>IFERROR(VLOOKUP($A220,'Raw - F'!$B:$N,8,FALSE),"")</f>
        <v>5</v>
      </c>
      <c r="K220" s="18" t="str">
        <f>IFERROR(VLOOKUP($A220,'Raw - F'!$B:$V,16,FALSE),"")</f>
        <v>56-75</v>
      </c>
      <c r="L220" s="18" t="str">
        <f>IFERROR(VLOOKUP($A220,'Raw - F'!$B:$O,14,FALSE),"")</f>
        <v>A</v>
      </c>
      <c r="M220" s="18" t="str">
        <f>IFERROR(VLOOKUP($A220,'Raw - F'!$B:$O,6,FALSE),"")</f>
        <v>6f</v>
      </c>
    </row>
    <row r="221" spans="1:13" x14ac:dyDescent="0.35">
      <c r="A221">
        <v>212</v>
      </c>
      <c r="B221" s="19">
        <f>IFERROR(VLOOKUP($A221,'Raw - F'!$B:$Q,2,FALSE),"")</f>
        <v>44053</v>
      </c>
      <c r="C221" s="18" t="str">
        <f>IFERROR(VLOOKUP($A221,'Raw - F'!$B:$Q,4,FALSE),"")</f>
        <v>Midlands</v>
      </c>
      <c r="D221" s="18" t="str">
        <f>IFERROR(VLOOKUP($A221,'Raw - F'!$B:$Q,3,FALSE),"")</f>
        <v>LEICESTER</v>
      </c>
      <c r="E221" s="18" t="str">
        <f>IFERROR(VLOOKUP($A221,'Raw - F'!$B:$Q,9,FALSE),"")</f>
        <v>Hcap</v>
      </c>
      <c r="F221" s="18" t="str">
        <f>SUBSTITUTE(IFERROR(VLOOKUP($A221,'Raw - F'!$B:$N,13,FALSE),""),"0","")</f>
        <v>2YO</v>
      </c>
      <c r="G221" s="18" t="str">
        <f>SUBSTITUTE(IFERROR(VLOOKUP($A221,'Raw - F'!$B:$N,10,FALSE),""),"0","")</f>
        <v/>
      </c>
      <c r="H221" s="18" t="str">
        <f>SUBSTITUTE(IFERROR(VLOOKUP($A221,'Raw - F'!$B:$N,11,FALSE),""),"0","")</f>
        <v/>
      </c>
      <c r="I221" s="40" t="str">
        <f>IF(IFERROR(VLOOKUP($A221,'Raw - F'!$B:$P,15,FALSE),"")=0,"",IFERROR(VLOOKUP($A221,'Raw - F'!$B:$P,15,FALSE),""))</f>
        <v/>
      </c>
      <c r="J221" s="18">
        <f>IFERROR(VLOOKUP($A221,'Raw - F'!$B:$N,8,FALSE),"")</f>
        <v>5</v>
      </c>
      <c r="K221" s="18" t="str">
        <f>IFERROR(VLOOKUP($A221,'Raw - F'!$B:$V,16,FALSE),"")</f>
        <v>51-70</v>
      </c>
      <c r="L221" s="18" t="str">
        <f>IFERROR(VLOOKUP($A221,'Raw - F'!$B:$O,14,FALSE),"")</f>
        <v>A</v>
      </c>
      <c r="M221" s="18" t="str">
        <f>IFERROR(VLOOKUP($A221,'Raw - F'!$B:$O,6,FALSE),"")</f>
        <v>7f</v>
      </c>
    </row>
    <row r="222" spans="1:13" x14ac:dyDescent="0.35">
      <c r="A222">
        <v>213</v>
      </c>
      <c r="B222" s="19">
        <f>IFERROR(VLOOKUP($A222,'Raw - F'!$B:$Q,2,FALSE),"")</f>
        <v>44053</v>
      </c>
      <c r="C222" s="18" t="str">
        <f>IFERROR(VLOOKUP($A222,'Raw - F'!$B:$Q,4,FALSE),"")</f>
        <v>Midlands</v>
      </c>
      <c r="D222" s="18" t="str">
        <f>IFERROR(VLOOKUP($A222,'Raw - F'!$B:$Q,3,FALSE),"")</f>
        <v>LEICESTER</v>
      </c>
      <c r="E222" s="18" t="str">
        <f>IFERROR(VLOOKUP($A222,'Raw - F'!$B:$Q,9,FALSE),"")</f>
        <v>Hcap</v>
      </c>
      <c r="F222" s="18" t="str">
        <f>SUBSTITUTE(IFERROR(VLOOKUP($A222,'Raw - F'!$B:$N,13,FALSE),""),"0","")</f>
        <v>2YO</v>
      </c>
      <c r="G222" s="18" t="str">
        <f>SUBSTITUTE(IFERROR(VLOOKUP($A222,'Raw - F'!$B:$N,10,FALSE),""),"0","")</f>
        <v/>
      </c>
      <c r="H222" s="18" t="str">
        <f>SUBSTITUTE(IFERROR(VLOOKUP($A222,'Raw - F'!$B:$N,11,FALSE),""),"0","")</f>
        <v>Selling</v>
      </c>
      <c r="I222" s="40" t="str">
        <f>IF(IFERROR(VLOOKUP($A222,'Raw - F'!$B:$P,15,FALSE),"")=0,"",IFERROR(VLOOKUP($A222,'Raw - F'!$B:$P,15,FALSE),""))</f>
        <v/>
      </c>
      <c r="J222" s="18">
        <f>IFERROR(VLOOKUP($A222,'Raw - F'!$B:$N,8,FALSE),"")</f>
        <v>4</v>
      </c>
      <c r="K222" s="18" t="str">
        <f>IFERROR(VLOOKUP($A222,'Raw - F'!$B:$V,16,FALSE),"")</f>
        <v>61-80</v>
      </c>
      <c r="L222" s="18" t="str">
        <f>IFERROR(VLOOKUP($A222,'Raw - F'!$B:$O,14,FALSE),"")</f>
        <v>F</v>
      </c>
      <c r="M222" s="18" t="str">
        <f>IFERROR(VLOOKUP($A222,'Raw - F'!$B:$O,6,FALSE),"")</f>
        <v>6f</v>
      </c>
    </row>
    <row r="223" spans="1:13" x14ac:dyDescent="0.35">
      <c r="A223">
        <v>214</v>
      </c>
      <c r="B223" s="19">
        <f>IFERROR(VLOOKUP($A223,'Raw - F'!$B:$Q,2,FALSE),"")</f>
        <v>44053</v>
      </c>
      <c r="C223" s="18" t="str">
        <f>IFERROR(VLOOKUP($A223,'Raw - F'!$B:$Q,4,FALSE),"")</f>
        <v>Midlands</v>
      </c>
      <c r="D223" s="18" t="str">
        <f>IFERROR(VLOOKUP($A223,'Raw - F'!$B:$Q,3,FALSE),"")</f>
        <v>LEICESTER</v>
      </c>
      <c r="E223" s="18" t="str">
        <f>IFERROR(VLOOKUP($A223,'Raw - F'!$B:$Q,9,FALSE),"")</f>
        <v>Hcap</v>
      </c>
      <c r="F223" s="18" t="str">
        <f>SUBSTITUTE(IFERROR(VLOOKUP($A223,'Raw - F'!$B:$N,13,FALSE),""),"0","")</f>
        <v>3YO+</v>
      </c>
      <c r="G223" s="18" t="str">
        <f>SUBSTITUTE(IFERROR(VLOOKUP($A223,'Raw - F'!$B:$N,10,FALSE),""),"0","")</f>
        <v/>
      </c>
      <c r="H223" s="18" t="str">
        <f>SUBSTITUTE(IFERROR(VLOOKUP($A223,'Raw - F'!$B:$N,11,FALSE),""),"0","")</f>
        <v/>
      </c>
      <c r="I223" s="40" t="str">
        <f>IF(IFERROR(VLOOKUP($A223,'Raw - F'!$B:$P,15,FALSE),"")=0,"",IFERROR(VLOOKUP($A223,'Raw - F'!$B:$P,15,FALSE),""))</f>
        <v/>
      </c>
      <c r="J223" s="18">
        <f>IFERROR(VLOOKUP($A223,'Raw - F'!$B:$N,8,FALSE),"")</f>
        <v>4</v>
      </c>
      <c r="K223" s="18" t="str">
        <f>IFERROR(VLOOKUP($A223,'Raw - F'!$B:$V,16,FALSE),"")</f>
        <v>66-85</v>
      </c>
      <c r="L223" s="18" t="str">
        <f>IFERROR(VLOOKUP($A223,'Raw - F'!$B:$O,14,FALSE),"")</f>
        <v>F</v>
      </c>
      <c r="M223" s="18" t="str">
        <f>IFERROR(VLOOKUP($A223,'Raw - F'!$B:$O,6,FALSE),"")</f>
        <v>1m 4f</v>
      </c>
    </row>
    <row r="224" spans="1:13" x14ac:dyDescent="0.35">
      <c r="A224">
        <v>215</v>
      </c>
      <c r="B224" s="19">
        <f>IFERROR(VLOOKUP($A224,'Raw - F'!$B:$Q,2,FALSE),"")</f>
        <v>44053</v>
      </c>
      <c r="C224" s="18" t="str">
        <f>IFERROR(VLOOKUP($A224,'Raw - F'!$B:$Q,4,FALSE),"")</f>
        <v>Midlands</v>
      </c>
      <c r="D224" s="18" t="str">
        <f>IFERROR(VLOOKUP($A224,'Raw - F'!$B:$Q,3,FALSE),"")</f>
        <v>LEICESTER</v>
      </c>
      <c r="E224" s="18" t="str">
        <f>IFERROR(VLOOKUP($A224,'Raw - F'!$B:$Q,9,FALSE),"")</f>
        <v>WFA</v>
      </c>
      <c r="F224" s="18" t="str">
        <f>SUBSTITUTE(IFERROR(VLOOKUP($A224,'Raw - F'!$B:$N,13,FALSE),""),"0","")</f>
        <v>3YO+</v>
      </c>
      <c r="G224" s="18" t="str">
        <f>SUBSTITUTE(IFERROR(VLOOKUP($A224,'Raw - F'!$B:$N,10,FALSE),""),"0","")</f>
        <v>Nov</v>
      </c>
      <c r="H224" s="18" t="str">
        <f>SUBSTITUTE(IFERROR(VLOOKUP($A224,'Raw - F'!$B:$N,11,FALSE),""),"0","")</f>
        <v/>
      </c>
      <c r="I224" s="40" t="str">
        <f>IF(IFERROR(VLOOKUP($A224,'Raw - F'!$B:$P,15,FALSE),"")=0,"",IFERROR(VLOOKUP($A224,'Raw - F'!$B:$P,15,FALSE),""))</f>
        <v/>
      </c>
      <c r="J224" s="18">
        <f>IFERROR(VLOOKUP($A224,'Raw - F'!$B:$N,8,FALSE),"")</f>
        <v>5</v>
      </c>
      <c r="K224" s="18">
        <f>IFERROR(VLOOKUP($A224,'Raw - F'!$B:$V,16,FALSE),"")</f>
        <v>0</v>
      </c>
      <c r="L224" s="18" t="str">
        <f>IFERROR(VLOOKUP($A224,'Raw - F'!$B:$O,14,FALSE),"")</f>
        <v>A</v>
      </c>
      <c r="M224" s="18" t="str">
        <f>IFERROR(VLOOKUP($A224,'Raw - F'!$B:$O,6,FALSE),"")</f>
        <v>1m</v>
      </c>
    </row>
    <row r="225" spans="1:13" x14ac:dyDescent="0.35">
      <c r="A225">
        <v>216</v>
      </c>
      <c r="B225" s="19">
        <f>IFERROR(VLOOKUP($A225,'Raw - F'!$B:$Q,2,FALSE),"")</f>
        <v>44053</v>
      </c>
      <c r="C225" s="18" t="str">
        <f>IFERROR(VLOOKUP($A225,'Raw - F'!$B:$Q,4,FALSE),"")</f>
        <v>Midlands</v>
      </c>
      <c r="D225" s="18" t="str">
        <f>IFERROR(VLOOKUP($A225,'Raw - F'!$B:$Q,3,FALSE),"")</f>
        <v>LEICESTER</v>
      </c>
      <c r="E225" s="18" t="str">
        <f>IFERROR(VLOOKUP($A225,'Raw - F'!$B:$Q,9,FALSE),"")</f>
        <v>WFA</v>
      </c>
      <c r="F225" s="18" t="str">
        <f>SUBSTITUTE(IFERROR(VLOOKUP($A225,'Raw - F'!$B:$N,13,FALSE),""),"0","")</f>
        <v>3YO+</v>
      </c>
      <c r="G225" s="18" t="str">
        <f>SUBSTITUTE(IFERROR(VLOOKUP($A225,'Raw - F'!$B:$N,10,FALSE),""),"0","")</f>
        <v/>
      </c>
      <c r="H225" s="18" t="str">
        <f>SUBSTITUTE(IFERROR(VLOOKUP($A225,'Raw - F'!$B:$N,11,FALSE),""),"0","")</f>
        <v/>
      </c>
      <c r="I225" s="40" t="str">
        <f>IF(IFERROR(VLOOKUP($A225,'Raw - F'!$B:$P,15,FALSE),"")=0,"",IFERROR(VLOOKUP($A225,'Raw - F'!$B:$P,15,FALSE),""))</f>
        <v/>
      </c>
      <c r="J225" s="18">
        <f>IFERROR(VLOOKUP($A225,'Raw - F'!$B:$N,8,FALSE),"")</f>
        <v>6</v>
      </c>
      <c r="K225" s="18" t="str">
        <f>IFERROR(VLOOKUP($A225,'Raw - F'!$B:$V,16,FALSE),"")</f>
        <v>31-50</v>
      </c>
      <c r="L225" s="18" t="str">
        <f>IFERROR(VLOOKUP($A225,'Raw - F'!$B:$O,14,FALSE),"")</f>
        <v>A</v>
      </c>
      <c r="M225" s="18" t="str">
        <f>IFERROR(VLOOKUP($A225,'Raw - F'!$B:$O,6,FALSE),"")</f>
        <v>6f</v>
      </c>
    </row>
    <row r="226" spans="1:13" x14ac:dyDescent="0.35">
      <c r="A226">
        <v>217</v>
      </c>
      <c r="B226" s="19">
        <f>IFERROR(VLOOKUP($A226,'Raw - F'!$B:$Q,2,FALSE),"")</f>
        <v>44053</v>
      </c>
      <c r="C226" s="18" t="str">
        <f>IFERROR(VLOOKUP($A226,'Raw - F'!$B:$Q,4,FALSE),"")</f>
        <v>South</v>
      </c>
      <c r="D226" s="18" t="str">
        <f>IFERROR(VLOOKUP($A226,'Raw - F'!$B:$Q,3,FALSE),"")</f>
        <v>WINDSOR</v>
      </c>
      <c r="E226" s="18" t="str">
        <f>IFERROR(VLOOKUP($A226,'Raw - F'!$B:$Q,9,FALSE),"")</f>
        <v>Hcap</v>
      </c>
      <c r="F226" s="18" t="str">
        <f>SUBSTITUTE(IFERROR(VLOOKUP($A226,'Raw - F'!$B:$N,13,FALSE),""),"0","")</f>
        <v>3YO+</v>
      </c>
      <c r="G226" s="18" t="str">
        <f>SUBSTITUTE(IFERROR(VLOOKUP($A226,'Raw - F'!$B:$N,10,FALSE),""),"0","")</f>
        <v/>
      </c>
      <c r="H226" s="18" t="str">
        <f>SUBSTITUTE(IFERROR(VLOOKUP($A226,'Raw - F'!$B:$N,11,FALSE),""),"0","")</f>
        <v/>
      </c>
      <c r="I226" s="40" t="str">
        <f>IF(IFERROR(VLOOKUP($A226,'Raw - F'!$B:$P,15,FALSE),"")=0,"",IFERROR(VLOOKUP($A226,'Raw - F'!$B:$P,15,FALSE),""))</f>
        <v/>
      </c>
      <c r="J226" s="18">
        <f>IFERROR(VLOOKUP($A226,'Raw - F'!$B:$N,8,FALSE),"")</f>
        <v>5</v>
      </c>
      <c r="K226" s="18" t="str">
        <f>IFERROR(VLOOKUP($A226,'Raw - F'!$B:$V,16,FALSE),"")</f>
        <v>66-85</v>
      </c>
      <c r="L226" s="18" t="str">
        <f>IFERROR(VLOOKUP($A226,'Raw - F'!$B:$O,14,FALSE),"")</f>
        <v>A</v>
      </c>
      <c r="M226" s="18" t="str">
        <f>IFERROR(VLOOKUP($A226,'Raw - F'!$B:$O,6,FALSE),"")</f>
        <v>1m 2f</v>
      </c>
    </row>
    <row r="227" spans="1:13" x14ac:dyDescent="0.35">
      <c r="A227">
        <v>218</v>
      </c>
      <c r="B227" s="19">
        <f>IFERROR(VLOOKUP($A227,'Raw - F'!$B:$Q,2,FALSE),"")</f>
        <v>44053</v>
      </c>
      <c r="C227" s="18" t="str">
        <f>IFERROR(VLOOKUP($A227,'Raw - F'!$B:$Q,4,FALSE),"")</f>
        <v>South</v>
      </c>
      <c r="D227" s="18" t="str">
        <f>IFERROR(VLOOKUP($A227,'Raw - F'!$B:$Q,3,FALSE),"")</f>
        <v>WINDSOR</v>
      </c>
      <c r="E227" s="18" t="str">
        <f>IFERROR(VLOOKUP($A227,'Raw - F'!$B:$Q,9,FALSE),"")</f>
        <v>Hcap</v>
      </c>
      <c r="F227" s="18" t="str">
        <f>SUBSTITUTE(IFERROR(VLOOKUP($A227,'Raw - F'!$B:$N,13,FALSE),""),"0","")</f>
        <v>2YO</v>
      </c>
      <c r="G227" s="18" t="str">
        <f>SUBSTITUTE(IFERROR(VLOOKUP($A227,'Raw - F'!$B:$N,10,FALSE),""),"0","")</f>
        <v/>
      </c>
      <c r="H227" s="18" t="str">
        <f>SUBSTITUTE(IFERROR(VLOOKUP($A227,'Raw - F'!$B:$N,11,FALSE),""),"0","")</f>
        <v/>
      </c>
      <c r="I227" s="40" t="str">
        <f>IF(IFERROR(VLOOKUP($A227,'Raw - F'!$B:$P,15,FALSE),"")=0,"",IFERROR(VLOOKUP($A227,'Raw - F'!$B:$P,15,FALSE),""))</f>
        <v/>
      </c>
      <c r="J227" s="18">
        <f>IFERROR(VLOOKUP($A227,'Raw - F'!$B:$N,8,FALSE),"")</f>
        <v>4</v>
      </c>
      <c r="K227" s="18" t="str">
        <f>IFERROR(VLOOKUP($A227,'Raw - F'!$B:$V,16,FALSE),"")</f>
        <v>66-85</v>
      </c>
      <c r="L227" s="18" t="str">
        <f>IFERROR(VLOOKUP($A227,'Raw - F'!$B:$O,14,FALSE),"")</f>
        <v>A</v>
      </c>
      <c r="M227" s="18" t="str">
        <f>IFERROR(VLOOKUP($A227,'Raw - F'!$B:$O,6,FALSE),"")</f>
        <v>1m</v>
      </c>
    </row>
    <row r="228" spans="1:13" x14ac:dyDescent="0.35">
      <c r="A228">
        <v>219</v>
      </c>
      <c r="B228" s="19">
        <f>IFERROR(VLOOKUP($A228,'Raw - F'!$B:$Q,2,FALSE),"")</f>
        <v>44053</v>
      </c>
      <c r="C228" s="18" t="str">
        <f>IFERROR(VLOOKUP($A228,'Raw - F'!$B:$Q,4,FALSE),"")</f>
        <v>South</v>
      </c>
      <c r="D228" s="18" t="str">
        <f>IFERROR(VLOOKUP($A228,'Raw - F'!$B:$Q,3,FALSE),"")</f>
        <v>WINDSOR</v>
      </c>
      <c r="E228" s="18" t="str">
        <f>IFERROR(VLOOKUP($A228,'Raw - F'!$B:$Q,9,FALSE),"")</f>
        <v>WFA</v>
      </c>
      <c r="F228" s="18" t="str">
        <f>SUBSTITUTE(IFERROR(VLOOKUP($A228,'Raw - F'!$B:$N,13,FALSE),""),"0","")</f>
        <v>2YO</v>
      </c>
      <c r="G228" s="18" t="str">
        <f>SUBSTITUTE(IFERROR(VLOOKUP($A228,'Raw - F'!$B:$N,10,FALSE),""),"0","")</f>
        <v>Mdn</v>
      </c>
      <c r="H228" s="18" t="str">
        <f>SUBSTITUTE(IFERROR(VLOOKUP($A228,'Raw - F'!$B:$N,11,FALSE),""),"0","")</f>
        <v/>
      </c>
      <c r="I228" s="40" t="str">
        <f>IF(IFERROR(VLOOKUP($A228,'Raw - F'!$B:$P,15,FALSE),"")=0,"",IFERROR(VLOOKUP($A228,'Raw - F'!$B:$P,15,FALSE),""))</f>
        <v/>
      </c>
      <c r="J228" s="18">
        <f>IFERROR(VLOOKUP($A228,'Raw - F'!$B:$N,8,FALSE),"")</f>
        <v>5</v>
      </c>
      <c r="K228" s="18">
        <f>IFERROR(VLOOKUP($A228,'Raw - F'!$B:$V,16,FALSE),"")</f>
        <v>0</v>
      </c>
      <c r="L228" s="18" t="str">
        <f>IFERROR(VLOOKUP($A228,'Raw - F'!$B:$O,14,FALSE),"")</f>
        <v>F</v>
      </c>
      <c r="M228" s="18" t="str">
        <f>IFERROR(VLOOKUP($A228,'Raw - F'!$B:$O,6,FALSE),"")</f>
        <v>6f</v>
      </c>
    </row>
    <row r="229" spans="1:13" x14ac:dyDescent="0.35">
      <c r="A229">
        <v>220</v>
      </c>
      <c r="B229" s="19">
        <f>IFERROR(VLOOKUP($A229,'Raw - F'!$B:$Q,2,FALSE),"")</f>
        <v>44053</v>
      </c>
      <c r="C229" s="18" t="str">
        <f>IFERROR(VLOOKUP($A229,'Raw - F'!$B:$Q,4,FALSE),"")</f>
        <v>South</v>
      </c>
      <c r="D229" s="18" t="str">
        <f>IFERROR(VLOOKUP($A229,'Raw - F'!$B:$Q,3,FALSE),"")</f>
        <v>WINDSOR</v>
      </c>
      <c r="E229" s="18" t="str">
        <f>IFERROR(VLOOKUP($A229,'Raw - F'!$B:$Q,9,FALSE),"")</f>
        <v>WFA</v>
      </c>
      <c r="F229" s="18" t="str">
        <f>SUBSTITUTE(IFERROR(VLOOKUP($A229,'Raw - F'!$B:$N,13,FALSE),""),"0","")</f>
        <v>3-4YO</v>
      </c>
      <c r="G229" s="18" t="str">
        <f>SUBSTITUTE(IFERROR(VLOOKUP($A229,'Raw - F'!$B:$N,10,FALSE),""),"0","")</f>
        <v>Nov</v>
      </c>
      <c r="H229" s="18" t="str">
        <f>SUBSTITUTE(IFERROR(VLOOKUP($A229,'Raw - F'!$B:$N,11,FALSE),""),"0","")</f>
        <v/>
      </c>
      <c r="I229" s="40" t="str">
        <f>IF(IFERROR(VLOOKUP($A229,'Raw - F'!$B:$P,15,FALSE),"")=0,"",IFERROR(VLOOKUP($A229,'Raw - F'!$B:$P,15,FALSE),""))</f>
        <v/>
      </c>
      <c r="J229" s="18">
        <f>IFERROR(VLOOKUP($A229,'Raw - F'!$B:$N,8,FALSE),"")</f>
        <v>5</v>
      </c>
      <c r="K229" s="18">
        <f>IFERROR(VLOOKUP($A229,'Raw - F'!$B:$V,16,FALSE),"")</f>
        <v>0</v>
      </c>
      <c r="L229" s="18" t="str">
        <f>IFERROR(VLOOKUP($A229,'Raw - F'!$B:$O,14,FALSE),"")</f>
        <v>A</v>
      </c>
      <c r="M229" s="18" t="str">
        <f>IFERROR(VLOOKUP($A229,'Raw - F'!$B:$O,6,FALSE),"")</f>
        <v>5f</v>
      </c>
    </row>
    <row r="230" spans="1:13" x14ac:dyDescent="0.35">
      <c r="A230">
        <v>221</v>
      </c>
      <c r="B230" s="19">
        <f>IFERROR(VLOOKUP($A230,'Raw - F'!$B:$Q,2,FALSE),"")</f>
        <v>44053</v>
      </c>
      <c r="C230" s="18" t="str">
        <f>IFERROR(VLOOKUP($A230,'Raw - F'!$B:$Q,4,FALSE),"")</f>
        <v>South</v>
      </c>
      <c r="D230" s="18" t="str">
        <f>IFERROR(VLOOKUP($A230,'Raw - F'!$B:$Q,3,FALSE),"")</f>
        <v>WINDSOR</v>
      </c>
      <c r="E230" s="18" t="str">
        <f>IFERROR(VLOOKUP($A230,'Raw - F'!$B:$Q,9,FALSE),"")</f>
        <v>Hcap</v>
      </c>
      <c r="F230" s="18" t="str">
        <f>SUBSTITUTE(IFERROR(VLOOKUP($A230,'Raw - F'!$B:$N,13,FALSE),""),"0","")</f>
        <v>3YO+</v>
      </c>
      <c r="G230" s="18" t="str">
        <f>SUBSTITUTE(IFERROR(VLOOKUP($A230,'Raw - F'!$B:$N,10,FALSE),""),"0","")</f>
        <v/>
      </c>
      <c r="H230" s="18" t="str">
        <f>SUBSTITUTE(IFERROR(VLOOKUP($A230,'Raw - F'!$B:$N,11,FALSE),""),"0","")</f>
        <v/>
      </c>
      <c r="I230" s="40" t="str">
        <f>IF(IFERROR(VLOOKUP($A230,'Raw - F'!$B:$P,15,FALSE),"")=0,"",IFERROR(VLOOKUP($A230,'Raw - F'!$B:$P,15,FALSE),""))</f>
        <v/>
      </c>
      <c r="J230" s="18">
        <f>IFERROR(VLOOKUP($A230,'Raw - F'!$B:$N,8,FALSE),"")</f>
        <v>3</v>
      </c>
      <c r="K230" s="18" t="str">
        <f>IFERROR(VLOOKUP($A230,'Raw - F'!$B:$V,16,FALSE),"")</f>
        <v>71-90</v>
      </c>
      <c r="L230" s="18" t="str">
        <f>IFERROR(VLOOKUP($A230,'Raw - F'!$B:$O,14,FALSE),"")</f>
        <v>A</v>
      </c>
      <c r="M230" s="18" t="str">
        <f>IFERROR(VLOOKUP($A230,'Raw - F'!$B:$O,6,FALSE),"")</f>
        <v>1m 2f</v>
      </c>
    </row>
    <row r="231" spans="1:13" x14ac:dyDescent="0.35">
      <c r="A231">
        <v>222</v>
      </c>
      <c r="B231" s="19">
        <f>IFERROR(VLOOKUP($A231,'Raw - F'!$B:$Q,2,FALSE),"")</f>
        <v>44053</v>
      </c>
      <c r="C231" s="18" t="str">
        <f>IFERROR(VLOOKUP($A231,'Raw - F'!$B:$Q,4,FALSE),"")</f>
        <v>South</v>
      </c>
      <c r="D231" s="18" t="str">
        <f>IFERROR(VLOOKUP($A231,'Raw - F'!$B:$Q,3,FALSE),"")</f>
        <v>WINDSOR</v>
      </c>
      <c r="E231" s="18" t="str">
        <f>IFERROR(VLOOKUP($A231,'Raw - F'!$B:$Q,9,FALSE),"")</f>
        <v>Hcap</v>
      </c>
      <c r="F231" s="18" t="str">
        <f>SUBSTITUTE(IFERROR(VLOOKUP($A231,'Raw - F'!$B:$N,13,FALSE),""),"0","")</f>
        <v>3YO+</v>
      </c>
      <c r="G231" s="18" t="str">
        <f>SUBSTITUTE(IFERROR(VLOOKUP($A231,'Raw - F'!$B:$N,10,FALSE),""),"0","")</f>
        <v/>
      </c>
      <c r="H231" s="18" t="str">
        <f>SUBSTITUTE(IFERROR(VLOOKUP($A231,'Raw - F'!$B:$N,11,FALSE),""),"0","")</f>
        <v/>
      </c>
      <c r="I231" s="40" t="str">
        <f>IF(IFERROR(VLOOKUP($A231,'Raw - F'!$B:$P,15,FALSE),"")=0,"",IFERROR(VLOOKUP($A231,'Raw - F'!$B:$P,15,FALSE),""))</f>
        <v/>
      </c>
      <c r="J231" s="18">
        <f>IFERROR(VLOOKUP($A231,'Raw - F'!$B:$N,8,FALSE),"")</f>
        <v>6</v>
      </c>
      <c r="K231" s="18" t="str">
        <f>IFERROR(VLOOKUP($A231,'Raw - F'!$B:$V,16,FALSE),"")</f>
        <v>41-60</v>
      </c>
      <c r="L231" s="18" t="str">
        <f>IFERROR(VLOOKUP($A231,'Raw - F'!$B:$O,14,FALSE),"")</f>
        <v>A</v>
      </c>
      <c r="M231" s="18" t="str">
        <f>IFERROR(VLOOKUP($A231,'Raw - F'!$B:$O,6,FALSE),"")</f>
        <v>6f</v>
      </c>
    </row>
    <row r="232" spans="1:13" x14ac:dyDescent="0.35">
      <c r="A232">
        <v>223</v>
      </c>
      <c r="B232" s="19">
        <f>IFERROR(VLOOKUP($A232,'Raw - F'!$B:$Q,2,FALSE),"")</f>
        <v>44053</v>
      </c>
      <c r="C232" s="18" t="str">
        <f>IFERROR(VLOOKUP($A232,'Raw - F'!$B:$Q,4,FALSE),"")</f>
        <v>South</v>
      </c>
      <c r="D232" s="18" t="str">
        <f>IFERROR(VLOOKUP($A232,'Raw - F'!$B:$Q,3,FALSE),"")</f>
        <v>WINDSOR</v>
      </c>
      <c r="E232" s="18" t="str">
        <f>IFERROR(VLOOKUP($A232,'Raw - F'!$B:$Q,9,FALSE),"")</f>
        <v>Hcap</v>
      </c>
      <c r="F232" s="18" t="str">
        <f>SUBSTITUTE(IFERROR(VLOOKUP($A232,'Raw - F'!$B:$N,13,FALSE),""),"0","")</f>
        <v>3YO+</v>
      </c>
      <c r="G232" s="18" t="str">
        <f>SUBSTITUTE(IFERROR(VLOOKUP($A232,'Raw - F'!$B:$N,10,FALSE),""),"0","")</f>
        <v/>
      </c>
      <c r="H232" s="18" t="str">
        <f>SUBSTITUTE(IFERROR(VLOOKUP($A232,'Raw - F'!$B:$N,11,FALSE),""),"0","")</f>
        <v/>
      </c>
      <c r="I232" s="40" t="str">
        <f>IF(IFERROR(VLOOKUP($A232,'Raw - F'!$B:$P,15,FALSE),"")=0,"",IFERROR(VLOOKUP($A232,'Raw - F'!$B:$P,15,FALSE),""))</f>
        <v/>
      </c>
      <c r="J232" s="18">
        <f>IFERROR(VLOOKUP($A232,'Raw - F'!$B:$N,8,FALSE),"")</f>
        <v>6</v>
      </c>
      <c r="K232" s="18" t="str">
        <f>IFERROR(VLOOKUP($A232,'Raw - F'!$B:$V,16,FALSE),"")</f>
        <v>41-60</v>
      </c>
      <c r="L232" s="18" t="str">
        <f>IFERROR(VLOOKUP($A232,'Raw - F'!$B:$O,14,FALSE),"")</f>
        <v>A</v>
      </c>
      <c r="M232" s="18" t="str">
        <f>IFERROR(VLOOKUP($A232,'Raw - F'!$B:$O,6,FALSE),"")</f>
        <v>1m</v>
      </c>
    </row>
    <row r="233" spans="1:13" x14ac:dyDescent="0.35">
      <c r="A233">
        <v>224</v>
      </c>
      <c r="B233" s="19">
        <f>IFERROR(VLOOKUP($A233,'Raw - F'!$B:$Q,2,FALSE),"")</f>
        <v>44053</v>
      </c>
      <c r="C233" s="18" t="str">
        <f>IFERROR(VLOOKUP($A233,'Raw - F'!$B:$Q,4,FALSE),"")</f>
        <v>South</v>
      </c>
      <c r="D233" s="18" t="str">
        <f>IFERROR(VLOOKUP($A233,'Raw - F'!$B:$Q,3,FALSE),"")</f>
        <v>WINDSOR</v>
      </c>
      <c r="E233" s="18" t="str">
        <f>IFERROR(VLOOKUP($A233,'Raw - F'!$B:$Q,9,FALSE),"")</f>
        <v>Hcap</v>
      </c>
      <c r="F233" s="18" t="str">
        <f>SUBSTITUTE(IFERROR(VLOOKUP($A233,'Raw - F'!$B:$N,13,FALSE),""),"0","")</f>
        <v>3YO</v>
      </c>
      <c r="G233" s="18" t="str">
        <f>SUBSTITUTE(IFERROR(VLOOKUP($A233,'Raw - F'!$B:$N,10,FALSE),""),"0","")</f>
        <v/>
      </c>
      <c r="H233" s="18" t="str">
        <f>SUBSTITUTE(IFERROR(VLOOKUP($A233,'Raw - F'!$B:$N,11,FALSE),""),"0","")</f>
        <v/>
      </c>
      <c r="I233" s="40" t="str">
        <f>IF(IFERROR(VLOOKUP($A233,'Raw - F'!$B:$P,15,FALSE),"")=0,"",IFERROR(VLOOKUP($A233,'Raw - F'!$B:$P,15,FALSE),""))</f>
        <v/>
      </c>
      <c r="J233" s="18">
        <f>IFERROR(VLOOKUP($A233,'Raw - F'!$B:$N,8,FALSE),"")</f>
        <v>6</v>
      </c>
      <c r="K233" s="18" t="str">
        <f>IFERROR(VLOOKUP($A233,'Raw - F'!$B:$V,16,FALSE),"")</f>
        <v>41-60</v>
      </c>
      <c r="L233" s="18" t="str">
        <f>IFERROR(VLOOKUP($A233,'Raw - F'!$B:$O,14,FALSE),"")</f>
        <v>A</v>
      </c>
      <c r="M233" s="18" t="str">
        <f>IFERROR(VLOOKUP($A233,'Raw - F'!$B:$O,6,FALSE),"")</f>
        <v>1m 3f</v>
      </c>
    </row>
    <row r="234" spans="1:13" x14ac:dyDescent="0.35">
      <c r="A234">
        <v>225</v>
      </c>
      <c r="B234" s="19">
        <f>IFERROR(VLOOKUP($A234,'Raw - F'!$B:$Q,2,FALSE),"")</f>
        <v>44054</v>
      </c>
      <c r="C234" s="18" t="str">
        <f>IFERROR(VLOOKUP($A234,'Raw - F'!$B:$Q,4,FALSE),"")</f>
        <v>North</v>
      </c>
      <c r="D234" s="18" t="str">
        <f>IFERROR(VLOOKUP($A234,'Raw - F'!$B:$Q,3,FALSE),"")</f>
        <v>HAYDOCK PARK</v>
      </c>
      <c r="E234" s="18" t="str">
        <f>IFERROR(VLOOKUP($A234,'Raw - F'!$B:$Q,9,FALSE),"")</f>
        <v>Hcap</v>
      </c>
      <c r="F234" s="18" t="str">
        <f>SUBSTITUTE(IFERROR(VLOOKUP($A234,'Raw - F'!$B:$N,13,FALSE),""),"0","")</f>
        <v>4YO+</v>
      </c>
      <c r="G234" s="18" t="str">
        <f>SUBSTITUTE(IFERROR(VLOOKUP($A234,'Raw - F'!$B:$N,10,FALSE),""),"0","")</f>
        <v/>
      </c>
      <c r="H234" s="18" t="str">
        <f>SUBSTITUTE(IFERROR(VLOOKUP($A234,'Raw - F'!$B:$N,11,FALSE),""),"0","")</f>
        <v/>
      </c>
      <c r="I234" s="40" t="str">
        <f>IF(IFERROR(VLOOKUP($A234,'Raw - F'!$B:$P,15,FALSE),"")=0,"",IFERROR(VLOOKUP($A234,'Raw - F'!$B:$P,15,FALSE),""))</f>
        <v/>
      </c>
      <c r="J234" s="18">
        <f>IFERROR(VLOOKUP($A234,'Raw - F'!$B:$N,8,FALSE),"")</f>
        <v>4</v>
      </c>
      <c r="K234" s="18" t="str">
        <f>IFERROR(VLOOKUP($A234,'Raw - F'!$B:$V,16,FALSE),"")</f>
        <v>66-85</v>
      </c>
      <c r="L234" s="18" t="str">
        <f>IFERROR(VLOOKUP($A234,'Raw - F'!$B:$O,14,FALSE),"")</f>
        <v>A</v>
      </c>
      <c r="M234" s="18" t="str">
        <f>IFERROR(VLOOKUP($A234,'Raw - F'!$B:$O,6,FALSE),"")</f>
        <v>1m 6f</v>
      </c>
    </row>
    <row r="235" spans="1:13" x14ac:dyDescent="0.35">
      <c r="A235">
        <v>226</v>
      </c>
      <c r="B235" s="19">
        <f>IFERROR(VLOOKUP($A235,'Raw - F'!$B:$Q,2,FALSE),"")</f>
        <v>44054</v>
      </c>
      <c r="C235" s="18" t="str">
        <f>IFERROR(VLOOKUP($A235,'Raw - F'!$B:$Q,4,FALSE),"")</f>
        <v>North</v>
      </c>
      <c r="D235" s="18" t="str">
        <f>IFERROR(VLOOKUP($A235,'Raw - F'!$B:$Q,3,FALSE),"")</f>
        <v>HAYDOCK PARK</v>
      </c>
      <c r="E235" s="18" t="str">
        <f>IFERROR(VLOOKUP($A235,'Raw - F'!$B:$Q,9,FALSE),"")</f>
        <v>WFA</v>
      </c>
      <c r="F235" s="18" t="str">
        <f>SUBSTITUTE(IFERROR(VLOOKUP($A235,'Raw - F'!$B:$N,13,FALSE),""),"0","")</f>
        <v>2YO</v>
      </c>
      <c r="G235" s="18" t="str">
        <f>SUBSTITUTE(IFERROR(VLOOKUP($A235,'Raw - F'!$B:$N,10,FALSE),""),"0","")</f>
        <v>Nov</v>
      </c>
      <c r="H235" s="18" t="str">
        <f>SUBSTITUTE(IFERROR(VLOOKUP($A235,'Raw - F'!$B:$N,11,FALSE),""),"0","")</f>
        <v>Med</v>
      </c>
      <c r="I235" s="40">
        <f>IF(IFERROR(VLOOKUP($A235,'Raw - F'!$B:$P,15,FALSE),"")=0,"",IFERROR(VLOOKUP($A235,'Raw - F'!$B:$P,15,FALSE),""))</f>
        <v>22000</v>
      </c>
      <c r="J235" s="18">
        <f>IFERROR(VLOOKUP($A235,'Raw - F'!$B:$N,8,FALSE),"")</f>
        <v>5</v>
      </c>
      <c r="K235" s="18">
        <f>IFERROR(VLOOKUP($A235,'Raw - F'!$B:$V,16,FALSE),"")</f>
        <v>0</v>
      </c>
      <c r="L235" s="18" t="str">
        <f>IFERROR(VLOOKUP($A235,'Raw - F'!$B:$O,14,FALSE),"")</f>
        <v>F</v>
      </c>
      <c r="M235" s="18" t="str">
        <f>IFERROR(VLOOKUP($A235,'Raw - F'!$B:$O,6,FALSE),"")</f>
        <v>7f</v>
      </c>
    </row>
    <row r="236" spans="1:13" x14ac:dyDescent="0.35">
      <c r="A236">
        <v>227</v>
      </c>
      <c r="B236" s="19">
        <f>IFERROR(VLOOKUP($A236,'Raw - F'!$B:$Q,2,FALSE),"")</f>
        <v>44054</v>
      </c>
      <c r="C236" s="18" t="str">
        <f>IFERROR(VLOOKUP($A236,'Raw - F'!$B:$Q,4,FALSE),"")</f>
        <v>North</v>
      </c>
      <c r="D236" s="18" t="str">
        <f>IFERROR(VLOOKUP($A236,'Raw - F'!$B:$Q,3,FALSE),"")</f>
        <v>HAYDOCK PARK</v>
      </c>
      <c r="E236" s="18" t="str">
        <f>IFERROR(VLOOKUP($A236,'Raw - F'!$B:$Q,9,FALSE),"")</f>
        <v>Hcap</v>
      </c>
      <c r="F236" s="18" t="str">
        <f>SUBSTITUTE(IFERROR(VLOOKUP($A236,'Raw - F'!$B:$N,13,FALSE),""),"0","")</f>
        <v>2YO</v>
      </c>
      <c r="G236" s="18" t="str">
        <f>SUBSTITUTE(IFERROR(VLOOKUP($A236,'Raw - F'!$B:$N,10,FALSE),""),"0","")</f>
        <v/>
      </c>
      <c r="H236" s="18" t="str">
        <f>SUBSTITUTE(IFERROR(VLOOKUP($A236,'Raw - F'!$B:$N,11,FALSE),""),"0","")</f>
        <v/>
      </c>
      <c r="I236" s="40" t="str">
        <f>IF(IFERROR(VLOOKUP($A236,'Raw - F'!$B:$P,15,FALSE),"")=0,"",IFERROR(VLOOKUP($A236,'Raw - F'!$B:$P,15,FALSE),""))</f>
        <v/>
      </c>
      <c r="J236" s="18">
        <f>IFERROR(VLOOKUP($A236,'Raw - F'!$B:$N,8,FALSE),"")</f>
        <v>4</v>
      </c>
      <c r="K236" s="18" t="str">
        <f>IFERROR(VLOOKUP($A236,'Raw - F'!$B:$V,16,FALSE),"")</f>
        <v>61-80</v>
      </c>
      <c r="L236" s="18" t="str">
        <f>IFERROR(VLOOKUP($A236,'Raw - F'!$B:$O,14,FALSE),"")</f>
        <v>A</v>
      </c>
      <c r="M236" s="18" t="str">
        <f>IFERROR(VLOOKUP($A236,'Raw - F'!$B:$O,6,FALSE),"")</f>
        <v>7f</v>
      </c>
    </row>
    <row r="237" spans="1:13" x14ac:dyDescent="0.35">
      <c r="A237">
        <v>228</v>
      </c>
      <c r="B237" s="19">
        <f>IFERROR(VLOOKUP($A237,'Raw - F'!$B:$Q,2,FALSE),"")</f>
        <v>44054</v>
      </c>
      <c r="C237" s="18" t="str">
        <f>IFERROR(VLOOKUP($A237,'Raw - F'!$B:$Q,4,FALSE),"")</f>
        <v>North</v>
      </c>
      <c r="D237" s="18" t="str">
        <f>IFERROR(VLOOKUP($A237,'Raw - F'!$B:$Q,3,FALSE),"")</f>
        <v>HAYDOCK PARK</v>
      </c>
      <c r="E237" s="18" t="str">
        <f>IFERROR(VLOOKUP($A237,'Raw - F'!$B:$Q,9,FALSE),"")</f>
        <v>Hcap</v>
      </c>
      <c r="F237" s="18" t="str">
        <f>SUBSTITUTE(IFERROR(VLOOKUP($A237,'Raw - F'!$B:$N,13,FALSE),""),"0","")</f>
        <v>4YO+</v>
      </c>
      <c r="G237" s="18" t="str">
        <f>SUBSTITUTE(IFERROR(VLOOKUP($A237,'Raw - F'!$B:$N,10,FALSE),""),"0","")</f>
        <v/>
      </c>
      <c r="H237" s="18" t="str">
        <f>SUBSTITUTE(IFERROR(VLOOKUP($A237,'Raw - F'!$B:$N,11,FALSE),""),"0","")</f>
        <v/>
      </c>
      <c r="I237" s="40" t="str">
        <f>IF(IFERROR(VLOOKUP($A237,'Raw - F'!$B:$P,15,FALSE),"")=0,"",IFERROR(VLOOKUP($A237,'Raw - F'!$B:$P,15,FALSE),""))</f>
        <v/>
      </c>
      <c r="J237" s="18">
        <f>IFERROR(VLOOKUP($A237,'Raw - F'!$B:$N,8,FALSE),"")</f>
        <v>5</v>
      </c>
      <c r="K237" s="18" t="str">
        <f>IFERROR(VLOOKUP($A237,'Raw - F'!$B:$V,16,FALSE),"")</f>
        <v>56-75</v>
      </c>
      <c r="L237" s="18" t="str">
        <f>IFERROR(VLOOKUP($A237,'Raw - F'!$B:$O,14,FALSE),"")</f>
        <v>A</v>
      </c>
      <c r="M237" s="18" t="str">
        <f>IFERROR(VLOOKUP($A237,'Raw - F'!$B:$O,6,FALSE),"")</f>
        <v>6f</v>
      </c>
    </row>
    <row r="238" spans="1:13" x14ac:dyDescent="0.35">
      <c r="A238">
        <v>229</v>
      </c>
      <c r="B238" s="19">
        <f>IFERROR(VLOOKUP($A238,'Raw - F'!$B:$Q,2,FALSE),"")</f>
        <v>44054</v>
      </c>
      <c r="C238" s="18" t="str">
        <f>IFERROR(VLOOKUP($A238,'Raw - F'!$B:$Q,4,FALSE),"")</f>
        <v>North</v>
      </c>
      <c r="D238" s="18" t="str">
        <f>IFERROR(VLOOKUP($A238,'Raw - F'!$B:$Q,3,FALSE),"")</f>
        <v>HAYDOCK PARK</v>
      </c>
      <c r="E238" s="18" t="str">
        <f>IFERROR(VLOOKUP($A238,'Raw - F'!$B:$Q,9,FALSE),"")</f>
        <v>WFA</v>
      </c>
      <c r="F238" s="18" t="str">
        <f>SUBSTITUTE(IFERROR(VLOOKUP($A238,'Raw - F'!$B:$N,13,FALSE),""),"0","")</f>
        <v>2YO</v>
      </c>
      <c r="G238" s="18" t="str">
        <f>SUBSTITUTE(IFERROR(VLOOKUP($A238,'Raw - F'!$B:$N,10,FALSE),""),"0","")</f>
        <v>Nov</v>
      </c>
      <c r="H238" s="18" t="str">
        <f>SUBSTITUTE(IFERROR(VLOOKUP($A238,'Raw - F'!$B:$N,11,FALSE),""),"0","")</f>
        <v/>
      </c>
      <c r="I238" s="40" t="str">
        <f>IF(IFERROR(VLOOKUP($A238,'Raw - F'!$B:$P,15,FALSE),"")=0,"",IFERROR(VLOOKUP($A238,'Raw - F'!$B:$P,15,FALSE),""))</f>
        <v/>
      </c>
      <c r="J238" s="18">
        <f>IFERROR(VLOOKUP($A238,'Raw - F'!$B:$N,8,FALSE),"")</f>
        <v>5</v>
      </c>
      <c r="K238" s="18">
        <f>IFERROR(VLOOKUP($A238,'Raw - F'!$B:$V,16,FALSE),"")</f>
        <v>0</v>
      </c>
      <c r="L238" s="18" t="str">
        <f>IFERROR(VLOOKUP($A238,'Raw - F'!$B:$O,14,FALSE),"")</f>
        <v>A</v>
      </c>
      <c r="M238" s="18" t="str">
        <f>IFERROR(VLOOKUP($A238,'Raw - F'!$B:$O,6,FALSE),"")</f>
        <v>1m</v>
      </c>
    </row>
    <row r="239" spans="1:13" x14ac:dyDescent="0.35">
      <c r="A239">
        <v>230</v>
      </c>
      <c r="B239" s="19">
        <f>IFERROR(VLOOKUP($A239,'Raw - F'!$B:$Q,2,FALSE),"")</f>
        <v>44054</v>
      </c>
      <c r="C239" s="18" t="str">
        <f>IFERROR(VLOOKUP($A239,'Raw - F'!$B:$Q,4,FALSE),"")</f>
        <v>North</v>
      </c>
      <c r="D239" s="18" t="str">
        <f>IFERROR(VLOOKUP($A239,'Raw - F'!$B:$Q,3,FALSE),"")</f>
        <v>HAYDOCK PARK</v>
      </c>
      <c r="E239" s="18" t="str">
        <f>IFERROR(VLOOKUP($A239,'Raw - F'!$B:$Q,9,FALSE),"")</f>
        <v>Hcap</v>
      </c>
      <c r="F239" s="18" t="str">
        <f>SUBSTITUTE(IFERROR(VLOOKUP($A239,'Raw - F'!$B:$N,13,FALSE),""),"0","")</f>
        <v>3YO+</v>
      </c>
      <c r="G239" s="18" t="str">
        <f>SUBSTITUTE(IFERROR(VLOOKUP($A239,'Raw - F'!$B:$N,10,FALSE),""),"0","")</f>
        <v/>
      </c>
      <c r="H239" s="18" t="str">
        <f>SUBSTITUTE(IFERROR(VLOOKUP($A239,'Raw - F'!$B:$N,11,FALSE),""),"0","")</f>
        <v/>
      </c>
      <c r="I239" s="40" t="str">
        <f>IF(IFERROR(VLOOKUP($A239,'Raw - F'!$B:$P,15,FALSE),"")=0,"",IFERROR(VLOOKUP($A239,'Raw - F'!$B:$P,15,FALSE),""))</f>
        <v/>
      </c>
      <c r="J239" s="18">
        <f>IFERROR(VLOOKUP($A239,'Raw - F'!$B:$N,8,FALSE),"")</f>
        <v>5</v>
      </c>
      <c r="K239" s="18" t="str">
        <f>IFERROR(VLOOKUP($A239,'Raw - F'!$B:$V,16,FALSE),"")</f>
        <v>56-75</v>
      </c>
      <c r="L239" s="18" t="str">
        <f>IFERROR(VLOOKUP($A239,'Raw - F'!$B:$O,14,FALSE),"")</f>
        <v>F</v>
      </c>
      <c r="M239" s="18" t="str">
        <f>IFERROR(VLOOKUP($A239,'Raw - F'!$B:$O,6,FALSE),"")</f>
        <v>7f</v>
      </c>
    </row>
    <row r="240" spans="1:13" x14ac:dyDescent="0.35">
      <c r="A240">
        <v>231</v>
      </c>
      <c r="B240" s="19">
        <f>IFERROR(VLOOKUP($A240,'Raw - F'!$B:$Q,2,FALSE),"")</f>
        <v>44054</v>
      </c>
      <c r="C240" s="18" t="str">
        <f>IFERROR(VLOOKUP($A240,'Raw - F'!$B:$Q,4,FALSE),"")</f>
        <v>North</v>
      </c>
      <c r="D240" s="18" t="str">
        <f>IFERROR(VLOOKUP($A240,'Raw - F'!$B:$Q,3,FALSE),"")</f>
        <v>HAYDOCK PARK</v>
      </c>
      <c r="E240" s="18" t="str">
        <f>IFERROR(VLOOKUP($A240,'Raw - F'!$B:$Q,9,FALSE),"")</f>
        <v>Hcap</v>
      </c>
      <c r="F240" s="18" t="str">
        <f>SUBSTITUTE(IFERROR(VLOOKUP($A240,'Raw - F'!$B:$N,13,FALSE),""),"0","")</f>
        <v>3YO</v>
      </c>
      <c r="G240" s="18" t="str">
        <f>SUBSTITUTE(IFERROR(VLOOKUP($A240,'Raw - F'!$B:$N,10,FALSE),""),"0","")</f>
        <v/>
      </c>
      <c r="H240" s="18" t="str">
        <f>SUBSTITUTE(IFERROR(VLOOKUP($A240,'Raw - F'!$B:$N,11,FALSE),""),"0","")</f>
        <v/>
      </c>
      <c r="I240" s="40" t="str">
        <f>IF(IFERROR(VLOOKUP($A240,'Raw - F'!$B:$P,15,FALSE),"")=0,"",IFERROR(VLOOKUP($A240,'Raw - F'!$B:$P,15,FALSE),""))</f>
        <v/>
      </c>
      <c r="J240" s="18">
        <f>IFERROR(VLOOKUP($A240,'Raw - F'!$B:$N,8,FALSE),"")</f>
        <v>5</v>
      </c>
      <c r="K240" s="18" t="str">
        <f>IFERROR(VLOOKUP($A240,'Raw - F'!$B:$V,16,FALSE),"")</f>
        <v>56-75</v>
      </c>
      <c r="L240" s="18" t="str">
        <f>IFERROR(VLOOKUP($A240,'Raw - F'!$B:$O,14,FALSE),"")</f>
        <v>A</v>
      </c>
      <c r="M240" s="18" t="str">
        <f>IFERROR(VLOOKUP($A240,'Raw - F'!$B:$O,6,FALSE),"")</f>
        <v>1m 2f</v>
      </c>
    </row>
    <row r="241" spans="1:13" x14ac:dyDescent="0.35">
      <c r="A241">
        <v>232</v>
      </c>
      <c r="B241" s="19">
        <f>IFERROR(VLOOKUP($A241,'Raw - F'!$B:$Q,2,FALSE),"")</f>
        <v>44054</v>
      </c>
      <c r="C241" s="18" t="str">
        <f>IFERROR(VLOOKUP($A241,'Raw - F'!$B:$Q,4,FALSE),"")</f>
        <v>North</v>
      </c>
      <c r="D241" s="18" t="str">
        <f>IFERROR(VLOOKUP($A241,'Raw - F'!$B:$Q,3,FALSE),"")</f>
        <v>HAYDOCK PARK</v>
      </c>
      <c r="E241" s="18" t="str">
        <f>IFERROR(VLOOKUP($A241,'Raw - F'!$B:$Q,9,FALSE),"")</f>
        <v>Hcap</v>
      </c>
      <c r="F241" s="18" t="str">
        <f>SUBSTITUTE(IFERROR(VLOOKUP($A241,'Raw - F'!$B:$N,13,FALSE),""),"0","")</f>
        <v>3YO+</v>
      </c>
      <c r="G241" s="18" t="str">
        <f>SUBSTITUTE(IFERROR(VLOOKUP($A241,'Raw - F'!$B:$N,10,FALSE),""),"0","")</f>
        <v/>
      </c>
      <c r="H241" s="18" t="str">
        <f>SUBSTITUTE(IFERROR(VLOOKUP($A241,'Raw - F'!$B:$N,11,FALSE),""),"0","")</f>
        <v/>
      </c>
      <c r="I241" s="40" t="str">
        <f>IF(IFERROR(VLOOKUP($A241,'Raw - F'!$B:$P,15,FALSE),"")=0,"",IFERROR(VLOOKUP($A241,'Raw - F'!$B:$P,15,FALSE),""))</f>
        <v/>
      </c>
      <c r="J241" s="18">
        <f>IFERROR(VLOOKUP($A241,'Raw - F'!$B:$N,8,FALSE),"")</f>
        <v>5</v>
      </c>
      <c r="K241" s="18" t="str">
        <f>IFERROR(VLOOKUP($A241,'Raw - F'!$B:$V,16,FALSE),"")</f>
        <v>51-70</v>
      </c>
      <c r="L241" s="18" t="str">
        <f>IFERROR(VLOOKUP($A241,'Raw - F'!$B:$O,14,FALSE),"")</f>
        <v>A</v>
      </c>
      <c r="M241" s="18" t="str">
        <f>IFERROR(VLOOKUP($A241,'Raw - F'!$B:$O,6,FALSE),"")</f>
        <v>5f</v>
      </c>
    </row>
    <row r="242" spans="1:13" x14ac:dyDescent="0.35">
      <c r="A242">
        <v>233</v>
      </c>
      <c r="B242" s="19">
        <f>IFERROR(VLOOKUP($A242,'Raw - F'!$B:$Q,2,FALSE),"")</f>
        <v>44054</v>
      </c>
      <c r="C242" s="18" t="str">
        <f>IFERROR(VLOOKUP($A242,'Raw - F'!$B:$Q,4,FALSE),"")</f>
        <v>South</v>
      </c>
      <c r="D242" s="18" t="str">
        <f>IFERROR(VLOOKUP($A242,'Raw - F'!$B:$Q,3,FALSE),"")</f>
        <v>LINGFIELD PARK</v>
      </c>
      <c r="E242" s="18" t="str">
        <f>IFERROR(VLOOKUP($A242,'Raw - F'!$B:$Q,9,FALSE),"")</f>
        <v>Hcap</v>
      </c>
      <c r="F242" s="18" t="str">
        <f>SUBSTITUTE(IFERROR(VLOOKUP($A242,'Raw - F'!$B:$N,13,FALSE),""),"0","")</f>
        <v>3YO+</v>
      </c>
      <c r="G242" s="18" t="str">
        <f>SUBSTITUTE(IFERROR(VLOOKUP($A242,'Raw - F'!$B:$N,10,FALSE),""),"0","")</f>
        <v/>
      </c>
      <c r="H242" s="18" t="str">
        <f>SUBSTITUTE(IFERROR(VLOOKUP($A242,'Raw - F'!$B:$N,11,FALSE),""),"0","")</f>
        <v/>
      </c>
      <c r="I242" s="40" t="str">
        <f>IF(IFERROR(VLOOKUP($A242,'Raw - F'!$B:$P,15,FALSE),"")=0,"",IFERROR(VLOOKUP($A242,'Raw - F'!$B:$P,15,FALSE),""))</f>
        <v/>
      </c>
      <c r="J242" s="18">
        <f>IFERROR(VLOOKUP($A242,'Raw - F'!$B:$N,8,FALSE),"")</f>
        <v>6</v>
      </c>
      <c r="K242" s="18" t="str">
        <f>IFERROR(VLOOKUP($A242,'Raw - F'!$B:$V,16,FALSE),"")</f>
        <v>36-55</v>
      </c>
      <c r="L242" s="18" t="str">
        <f>IFERROR(VLOOKUP($A242,'Raw - F'!$B:$O,14,FALSE),"")</f>
        <v>A</v>
      </c>
      <c r="M242" s="18" t="str">
        <f>IFERROR(VLOOKUP($A242,'Raw - F'!$B:$O,6,FALSE),"")</f>
        <v>2m+</v>
      </c>
    </row>
    <row r="243" spans="1:13" x14ac:dyDescent="0.35">
      <c r="A243">
        <v>234</v>
      </c>
      <c r="B243" s="19">
        <f>IFERROR(VLOOKUP($A243,'Raw - F'!$B:$Q,2,FALSE),"")</f>
        <v>44054</v>
      </c>
      <c r="C243" s="18" t="str">
        <f>IFERROR(VLOOKUP($A243,'Raw - F'!$B:$Q,4,FALSE),"")</f>
        <v>South</v>
      </c>
      <c r="D243" s="18" t="str">
        <f>IFERROR(VLOOKUP($A243,'Raw - F'!$B:$Q,3,FALSE),"")</f>
        <v>LINGFIELD PARK</v>
      </c>
      <c r="E243" s="18" t="str">
        <f>IFERROR(VLOOKUP($A243,'Raw - F'!$B:$Q,9,FALSE),"")</f>
        <v>Hcap</v>
      </c>
      <c r="F243" s="18" t="str">
        <f>SUBSTITUTE(IFERROR(VLOOKUP($A243,'Raw - F'!$B:$N,13,FALSE),""),"0","")</f>
        <v>4YO+</v>
      </c>
      <c r="G243" s="18" t="str">
        <f>SUBSTITUTE(IFERROR(VLOOKUP($A243,'Raw - F'!$B:$N,10,FALSE),""),"0","")</f>
        <v/>
      </c>
      <c r="H243" s="18" t="str">
        <f>SUBSTITUTE(IFERROR(VLOOKUP($A243,'Raw - F'!$B:$N,11,FALSE),""),"0","")</f>
        <v/>
      </c>
      <c r="I243" s="40" t="str">
        <f>IF(IFERROR(VLOOKUP($A243,'Raw - F'!$B:$P,15,FALSE),"")=0,"",IFERROR(VLOOKUP($A243,'Raw - F'!$B:$P,15,FALSE),""))</f>
        <v/>
      </c>
      <c r="J243" s="18">
        <f>IFERROR(VLOOKUP($A243,'Raw - F'!$B:$N,8,FALSE),"")</f>
        <v>6</v>
      </c>
      <c r="K243" s="18" t="str">
        <f>IFERROR(VLOOKUP($A243,'Raw - F'!$B:$V,16,FALSE),"")</f>
        <v>46-65</v>
      </c>
      <c r="L243" s="18" t="str">
        <f>IFERROR(VLOOKUP($A243,'Raw - F'!$B:$O,14,FALSE),"")</f>
        <v>A</v>
      </c>
      <c r="M243" s="18" t="str">
        <f>IFERROR(VLOOKUP($A243,'Raw - F'!$B:$O,6,FALSE),"")</f>
        <v>7f</v>
      </c>
    </row>
    <row r="244" spans="1:13" x14ac:dyDescent="0.35">
      <c r="A244">
        <v>235</v>
      </c>
      <c r="B244" s="19">
        <f>IFERROR(VLOOKUP($A244,'Raw - F'!$B:$Q,2,FALSE),"")</f>
        <v>44054</v>
      </c>
      <c r="C244" s="18" t="str">
        <f>IFERROR(VLOOKUP($A244,'Raw - F'!$B:$Q,4,FALSE),"")</f>
        <v>South</v>
      </c>
      <c r="D244" s="18" t="str">
        <f>IFERROR(VLOOKUP($A244,'Raw - F'!$B:$Q,3,FALSE),"")</f>
        <v>LINGFIELD PARK</v>
      </c>
      <c r="E244" s="18" t="str">
        <f>IFERROR(VLOOKUP($A244,'Raw - F'!$B:$Q,9,FALSE),"")</f>
        <v>Hcap</v>
      </c>
      <c r="F244" s="18" t="str">
        <f>SUBSTITUTE(IFERROR(VLOOKUP($A244,'Raw - F'!$B:$N,13,FALSE),""),"0","")</f>
        <v>4YO+</v>
      </c>
      <c r="G244" s="18" t="str">
        <f>SUBSTITUTE(IFERROR(VLOOKUP($A244,'Raw - F'!$B:$N,10,FALSE),""),"0","")</f>
        <v/>
      </c>
      <c r="H244" s="18" t="str">
        <f>SUBSTITUTE(IFERROR(VLOOKUP($A244,'Raw - F'!$B:$N,11,FALSE),""),"0","")</f>
        <v/>
      </c>
      <c r="I244" s="40" t="str">
        <f>IF(IFERROR(VLOOKUP($A244,'Raw - F'!$B:$P,15,FALSE),"")=0,"",IFERROR(VLOOKUP($A244,'Raw - F'!$B:$P,15,FALSE),""))</f>
        <v/>
      </c>
      <c r="J244" s="18">
        <f>IFERROR(VLOOKUP($A244,'Raw - F'!$B:$N,8,FALSE),"")</f>
        <v>4</v>
      </c>
      <c r="K244" s="18" t="str">
        <f>IFERROR(VLOOKUP($A244,'Raw - F'!$B:$V,16,FALSE),"")</f>
        <v>66-85</v>
      </c>
      <c r="L244" s="18" t="str">
        <f>IFERROR(VLOOKUP($A244,'Raw - F'!$B:$O,14,FALSE),"")</f>
        <v>A</v>
      </c>
      <c r="M244" s="18" t="str">
        <f>IFERROR(VLOOKUP($A244,'Raw - F'!$B:$O,6,FALSE),"")</f>
        <v>7f</v>
      </c>
    </row>
    <row r="245" spans="1:13" x14ac:dyDescent="0.35">
      <c r="A245">
        <v>236</v>
      </c>
      <c r="B245" s="19">
        <f>IFERROR(VLOOKUP($A245,'Raw - F'!$B:$Q,2,FALSE),"")</f>
        <v>44054</v>
      </c>
      <c r="C245" s="18" t="str">
        <f>IFERROR(VLOOKUP($A245,'Raw - F'!$B:$Q,4,FALSE),"")</f>
        <v>South</v>
      </c>
      <c r="D245" s="18" t="str">
        <f>IFERROR(VLOOKUP($A245,'Raw - F'!$B:$Q,3,FALSE),"")</f>
        <v>LINGFIELD PARK</v>
      </c>
      <c r="E245" s="18" t="str">
        <f>IFERROR(VLOOKUP($A245,'Raw - F'!$B:$Q,9,FALSE),"")</f>
        <v>Hcap</v>
      </c>
      <c r="F245" s="18" t="str">
        <f>SUBSTITUTE(IFERROR(VLOOKUP($A245,'Raw - F'!$B:$N,13,FALSE),""),"0","")</f>
        <v>3YO</v>
      </c>
      <c r="G245" s="18" t="str">
        <f>SUBSTITUTE(IFERROR(VLOOKUP($A245,'Raw - F'!$B:$N,10,FALSE),""),"0","")</f>
        <v/>
      </c>
      <c r="H245" s="18" t="str">
        <f>SUBSTITUTE(IFERROR(VLOOKUP($A245,'Raw - F'!$B:$N,11,FALSE),""),"0","")</f>
        <v/>
      </c>
      <c r="I245" s="40" t="str">
        <f>IF(IFERROR(VLOOKUP($A245,'Raw - F'!$B:$P,15,FALSE),"")=0,"",IFERROR(VLOOKUP($A245,'Raw - F'!$B:$P,15,FALSE),""))</f>
        <v/>
      </c>
      <c r="J245" s="18">
        <f>IFERROR(VLOOKUP($A245,'Raw - F'!$B:$N,8,FALSE),"")</f>
        <v>5</v>
      </c>
      <c r="K245" s="18" t="str">
        <f>IFERROR(VLOOKUP($A245,'Raw - F'!$B:$V,16,FALSE),"")</f>
        <v>51-70</v>
      </c>
      <c r="L245" s="18" t="str">
        <f>IFERROR(VLOOKUP($A245,'Raw - F'!$B:$O,14,FALSE),"")</f>
        <v>A</v>
      </c>
      <c r="M245" s="18" t="str">
        <f>IFERROR(VLOOKUP($A245,'Raw - F'!$B:$O,6,FALSE),"")</f>
        <v>7f</v>
      </c>
    </row>
    <row r="246" spans="1:13" x14ac:dyDescent="0.35">
      <c r="A246">
        <v>237</v>
      </c>
      <c r="B246" s="19">
        <f>IFERROR(VLOOKUP($A246,'Raw - F'!$B:$Q,2,FALSE),"")</f>
        <v>44054</v>
      </c>
      <c r="C246" s="18" t="str">
        <f>IFERROR(VLOOKUP($A246,'Raw - F'!$B:$Q,4,FALSE),"")</f>
        <v>South</v>
      </c>
      <c r="D246" s="18" t="str">
        <f>IFERROR(VLOOKUP($A246,'Raw - F'!$B:$Q,3,FALSE),"")</f>
        <v>LINGFIELD PARK</v>
      </c>
      <c r="E246" s="18" t="str">
        <f>IFERROR(VLOOKUP($A246,'Raw - F'!$B:$Q,9,FALSE),"")</f>
        <v>WFA</v>
      </c>
      <c r="F246" s="18" t="str">
        <f>SUBSTITUTE(IFERROR(VLOOKUP($A246,'Raw - F'!$B:$N,13,FALSE),""),"0","")</f>
        <v>2YO</v>
      </c>
      <c r="G246" s="18" t="str">
        <f>SUBSTITUTE(IFERROR(VLOOKUP($A246,'Raw - F'!$B:$N,10,FALSE),""),"0","")</f>
        <v>Nov</v>
      </c>
      <c r="H246" s="18" t="str">
        <f>SUBSTITUTE(IFERROR(VLOOKUP($A246,'Raw - F'!$B:$N,11,FALSE),""),"0","")</f>
        <v/>
      </c>
      <c r="I246" s="40" t="str">
        <f>IF(IFERROR(VLOOKUP($A246,'Raw - F'!$B:$P,15,FALSE),"")=0,"",IFERROR(VLOOKUP($A246,'Raw - F'!$B:$P,15,FALSE),""))</f>
        <v/>
      </c>
      <c r="J246" s="18">
        <f>IFERROR(VLOOKUP($A246,'Raw - F'!$B:$N,8,FALSE),"")</f>
        <v>5</v>
      </c>
      <c r="K246" s="18">
        <f>IFERROR(VLOOKUP($A246,'Raw - F'!$B:$V,16,FALSE),"")</f>
        <v>0</v>
      </c>
      <c r="L246" s="18" t="str">
        <f>IFERROR(VLOOKUP($A246,'Raw - F'!$B:$O,14,FALSE),"")</f>
        <v>F</v>
      </c>
      <c r="M246" s="18" t="str">
        <f>IFERROR(VLOOKUP($A246,'Raw - F'!$B:$O,6,FALSE),"")</f>
        <v>5f</v>
      </c>
    </row>
    <row r="247" spans="1:13" x14ac:dyDescent="0.35">
      <c r="A247">
        <v>238</v>
      </c>
      <c r="B247" s="19">
        <f>IFERROR(VLOOKUP($A247,'Raw - F'!$B:$Q,2,FALSE),"")</f>
        <v>44054</v>
      </c>
      <c r="C247" s="18" t="str">
        <f>IFERROR(VLOOKUP($A247,'Raw - F'!$B:$Q,4,FALSE),"")</f>
        <v>South</v>
      </c>
      <c r="D247" s="18" t="str">
        <f>IFERROR(VLOOKUP($A247,'Raw - F'!$B:$Q,3,FALSE),"")</f>
        <v>LINGFIELD PARK</v>
      </c>
      <c r="E247" s="18" t="str">
        <f>IFERROR(VLOOKUP($A247,'Raw - F'!$B:$Q,9,FALSE),"")</f>
        <v>Hcap</v>
      </c>
      <c r="F247" s="18" t="str">
        <f>SUBSTITUTE(IFERROR(VLOOKUP($A247,'Raw - F'!$B:$N,13,FALSE),""),"0","")</f>
        <v>3YO</v>
      </c>
      <c r="G247" s="18" t="str">
        <f>SUBSTITUTE(IFERROR(VLOOKUP($A247,'Raw - F'!$B:$N,10,FALSE),""),"0","")</f>
        <v/>
      </c>
      <c r="H247" s="18" t="str">
        <f>SUBSTITUTE(IFERROR(VLOOKUP($A247,'Raw - F'!$B:$N,11,FALSE),""),"0","")</f>
        <v/>
      </c>
      <c r="I247" s="40" t="str">
        <f>IF(IFERROR(VLOOKUP($A247,'Raw - F'!$B:$P,15,FALSE),"")=0,"",IFERROR(VLOOKUP($A247,'Raw - F'!$B:$P,15,FALSE),""))</f>
        <v/>
      </c>
      <c r="J247" s="18">
        <f>IFERROR(VLOOKUP($A247,'Raw - F'!$B:$N,8,FALSE),"")</f>
        <v>5</v>
      </c>
      <c r="K247" s="18" t="str">
        <f>IFERROR(VLOOKUP($A247,'Raw - F'!$B:$V,16,FALSE),"")</f>
        <v>51-70</v>
      </c>
      <c r="L247" s="18" t="str">
        <f>IFERROR(VLOOKUP($A247,'Raw - F'!$B:$O,14,FALSE),"")</f>
        <v>A</v>
      </c>
      <c r="M247" s="18" t="str">
        <f>IFERROR(VLOOKUP($A247,'Raw - F'!$B:$O,6,FALSE),"")</f>
        <v>1m 4f</v>
      </c>
    </row>
    <row r="248" spans="1:13" x14ac:dyDescent="0.35">
      <c r="A248">
        <v>239</v>
      </c>
      <c r="B248" s="19">
        <f>IFERROR(VLOOKUP($A248,'Raw - F'!$B:$Q,2,FALSE),"")</f>
        <v>44054</v>
      </c>
      <c r="C248" s="18" t="str">
        <f>IFERROR(VLOOKUP($A248,'Raw - F'!$B:$Q,4,FALSE),"")</f>
        <v>South</v>
      </c>
      <c r="D248" s="18" t="str">
        <f>IFERROR(VLOOKUP($A248,'Raw - F'!$B:$Q,3,FALSE),"")</f>
        <v>LINGFIELD PARK</v>
      </c>
      <c r="E248" s="18" t="str">
        <f>IFERROR(VLOOKUP($A248,'Raw - F'!$B:$Q,9,FALSE),"")</f>
        <v>WFA</v>
      </c>
      <c r="F248" s="18" t="str">
        <f>SUBSTITUTE(IFERROR(VLOOKUP($A248,'Raw - F'!$B:$N,13,FALSE),""),"0","")</f>
        <v>3YO+</v>
      </c>
      <c r="G248" s="18" t="str">
        <f>SUBSTITUTE(IFERROR(VLOOKUP($A248,'Raw - F'!$B:$N,10,FALSE),""),"0","")</f>
        <v/>
      </c>
      <c r="H248" s="18" t="str">
        <f>SUBSTITUTE(IFERROR(VLOOKUP($A248,'Raw - F'!$B:$N,11,FALSE),""),"0","")</f>
        <v/>
      </c>
      <c r="I248" s="40" t="str">
        <f>IF(IFERROR(VLOOKUP($A248,'Raw - F'!$B:$P,15,FALSE),"")=0,"",IFERROR(VLOOKUP($A248,'Raw - F'!$B:$P,15,FALSE),""))</f>
        <v/>
      </c>
      <c r="J248" s="18">
        <f>IFERROR(VLOOKUP($A248,'Raw - F'!$B:$N,8,FALSE),"")</f>
        <v>6</v>
      </c>
      <c r="K248" s="18" t="str">
        <f>IFERROR(VLOOKUP($A248,'Raw - F'!$B:$V,16,FALSE),"")</f>
        <v>31-50</v>
      </c>
      <c r="L248" s="18" t="str">
        <f>IFERROR(VLOOKUP($A248,'Raw - F'!$B:$O,14,FALSE),"")</f>
        <v>A</v>
      </c>
      <c r="M248" s="18" t="str">
        <f>IFERROR(VLOOKUP($A248,'Raw - F'!$B:$O,6,FALSE),"")</f>
        <v>1m 2f</v>
      </c>
    </row>
    <row r="249" spans="1:13" x14ac:dyDescent="0.35">
      <c r="A249">
        <v>240</v>
      </c>
      <c r="B249" s="19">
        <f>IFERROR(VLOOKUP($A249,'Raw - F'!$B:$Q,2,FALSE),"")</f>
        <v>44054</v>
      </c>
      <c r="C249" s="18" t="str">
        <f>IFERROR(VLOOKUP($A249,'Raw - F'!$B:$Q,4,FALSE),"")</f>
        <v>South</v>
      </c>
      <c r="D249" s="18" t="str">
        <f>IFERROR(VLOOKUP($A249,'Raw - F'!$B:$Q,3,FALSE),"")</f>
        <v>LINGFIELD PARK</v>
      </c>
      <c r="E249" s="18" t="str">
        <f>IFERROR(VLOOKUP($A249,'Raw - F'!$B:$Q,9,FALSE),"")</f>
        <v>WFA</v>
      </c>
      <c r="F249" s="18" t="str">
        <f>SUBSTITUTE(IFERROR(VLOOKUP($A249,'Raw - F'!$B:$N,13,FALSE),""),"0","")</f>
        <v>3YO+</v>
      </c>
      <c r="G249" s="18" t="str">
        <f>SUBSTITUTE(IFERROR(VLOOKUP($A249,'Raw - F'!$B:$N,10,FALSE),""),"0","")</f>
        <v>Nov</v>
      </c>
      <c r="H249" s="18" t="str">
        <f>SUBSTITUTE(IFERROR(VLOOKUP($A249,'Raw - F'!$B:$N,11,FALSE),""),"0","")</f>
        <v/>
      </c>
      <c r="I249" s="40" t="str">
        <f>IF(IFERROR(VLOOKUP($A249,'Raw - F'!$B:$P,15,FALSE),"")=0,"",IFERROR(VLOOKUP($A249,'Raw - F'!$B:$P,15,FALSE),""))</f>
        <v/>
      </c>
      <c r="J249" s="18">
        <f>IFERROR(VLOOKUP($A249,'Raw - F'!$B:$N,8,FALSE),"")</f>
        <v>5</v>
      </c>
      <c r="K249" s="18">
        <f>IFERROR(VLOOKUP($A249,'Raw - F'!$B:$V,16,FALSE),"")</f>
        <v>0</v>
      </c>
      <c r="L249" s="18" t="str">
        <f>IFERROR(VLOOKUP($A249,'Raw - F'!$B:$O,14,FALSE),"")</f>
        <v>A</v>
      </c>
      <c r="M249" s="18" t="str">
        <f>IFERROR(VLOOKUP($A249,'Raw - F'!$B:$O,6,FALSE),"")</f>
        <v>6f</v>
      </c>
    </row>
    <row r="250" spans="1:13" x14ac:dyDescent="0.35">
      <c r="A250">
        <v>241</v>
      </c>
      <c r="B250" s="19">
        <f>IFERROR(VLOOKUP($A250,'Raw - F'!$B:$Q,2,FALSE),"")</f>
        <v>44054</v>
      </c>
      <c r="C250" s="18" t="str">
        <f>IFERROR(VLOOKUP($A250,'Raw - F'!$B:$Q,4,FALSE),"")</f>
        <v>Midlands</v>
      </c>
      <c r="D250" s="18" t="str">
        <f>IFERROR(VLOOKUP($A250,'Raw - F'!$B:$Q,3,FALSE),"")</f>
        <v>WOLVERHAMPTON</v>
      </c>
      <c r="E250" s="18" t="str">
        <f>IFERROR(VLOOKUP($A250,'Raw - F'!$B:$Q,9,FALSE),"")</f>
        <v>Hcap</v>
      </c>
      <c r="F250" s="18" t="str">
        <f>SUBSTITUTE(IFERROR(VLOOKUP($A250,'Raw - F'!$B:$N,13,FALSE),""),"0","")</f>
        <v>3YO+</v>
      </c>
      <c r="G250" s="18" t="str">
        <f>SUBSTITUTE(IFERROR(VLOOKUP($A250,'Raw - F'!$B:$N,10,FALSE),""),"0","")</f>
        <v/>
      </c>
      <c r="H250" s="18" t="str">
        <f>SUBSTITUTE(IFERROR(VLOOKUP($A250,'Raw - F'!$B:$N,11,FALSE),""),"0","")</f>
        <v/>
      </c>
      <c r="I250" s="40" t="str">
        <f>IF(IFERROR(VLOOKUP($A250,'Raw - F'!$B:$P,15,FALSE),"")=0,"",IFERROR(VLOOKUP($A250,'Raw - F'!$B:$P,15,FALSE),""))</f>
        <v/>
      </c>
      <c r="J250" s="18">
        <f>IFERROR(VLOOKUP($A250,'Raw - F'!$B:$N,8,FALSE),"")</f>
        <v>6</v>
      </c>
      <c r="K250" s="18" t="str">
        <f>IFERROR(VLOOKUP($A250,'Raw - F'!$B:$V,16,FALSE),"")</f>
        <v>36-55</v>
      </c>
      <c r="L250" s="18" t="str">
        <f>IFERROR(VLOOKUP($A250,'Raw - F'!$B:$O,14,FALSE),"")</f>
        <v>A</v>
      </c>
      <c r="M250" s="18" t="str">
        <f>IFERROR(VLOOKUP($A250,'Raw - F'!$B:$O,6,FALSE),"")</f>
        <v>7f</v>
      </c>
    </row>
    <row r="251" spans="1:13" x14ac:dyDescent="0.35">
      <c r="A251">
        <v>242</v>
      </c>
      <c r="B251" s="19">
        <f>IFERROR(VLOOKUP($A251,'Raw - F'!$B:$Q,2,FALSE),"")</f>
        <v>44054</v>
      </c>
      <c r="C251" s="18" t="str">
        <f>IFERROR(VLOOKUP($A251,'Raw - F'!$B:$Q,4,FALSE),"")</f>
        <v>Midlands</v>
      </c>
      <c r="D251" s="18" t="str">
        <f>IFERROR(VLOOKUP($A251,'Raw - F'!$B:$Q,3,FALSE),"")</f>
        <v>WOLVERHAMPTON</v>
      </c>
      <c r="E251" s="18" t="str">
        <f>IFERROR(VLOOKUP($A251,'Raw - F'!$B:$Q,9,FALSE),"")</f>
        <v>Hcap</v>
      </c>
      <c r="F251" s="18" t="str">
        <f>SUBSTITUTE(IFERROR(VLOOKUP($A251,'Raw - F'!$B:$N,13,FALSE),""),"0","")</f>
        <v>4YO+</v>
      </c>
      <c r="G251" s="18" t="str">
        <f>SUBSTITUTE(IFERROR(VLOOKUP($A251,'Raw - F'!$B:$N,10,FALSE),""),"0","")</f>
        <v/>
      </c>
      <c r="H251" s="18" t="str">
        <f>SUBSTITUTE(IFERROR(VLOOKUP($A251,'Raw - F'!$B:$N,11,FALSE),""),"0","")</f>
        <v/>
      </c>
      <c r="I251" s="40" t="str">
        <f>IF(IFERROR(VLOOKUP($A251,'Raw - F'!$B:$P,15,FALSE),"")=0,"",IFERROR(VLOOKUP($A251,'Raw - F'!$B:$P,15,FALSE),""))</f>
        <v/>
      </c>
      <c r="J251" s="18">
        <f>IFERROR(VLOOKUP($A251,'Raw - F'!$B:$N,8,FALSE),"")</f>
        <v>5</v>
      </c>
      <c r="K251" s="18" t="str">
        <f>IFERROR(VLOOKUP($A251,'Raw - F'!$B:$V,16,FALSE),"")</f>
        <v>51-70</v>
      </c>
      <c r="L251" s="18" t="str">
        <f>IFERROR(VLOOKUP($A251,'Raw - F'!$B:$O,14,FALSE),"")</f>
        <v>A</v>
      </c>
      <c r="M251" s="18" t="str">
        <f>IFERROR(VLOOKUP($A251,'Raw - F'!$B:$O,6,FALSE),"")</f>
        <v>1m 1f</v>
      </c>
    </row>
    <row r="252" spans="1:13" x14ac:dyDescent="0.35">
      <c r="A252">
        <v>243</v>
      </c>
      <c r="B252" s="19">
        <f>IFERROR(VLOOKUP($A252,'Raw - F'!$B:$Q,2,FALSE),"")</f>
        <v>44054</v>
      </c>
      <c r="C252" s="18" t="str">
        <f>IFERROR(VLOOKUP($A252,'Raw - F'!$B:$Q,4,FALSE),"")</f>
        <v>Midlands</v>
      </c>
      <c r="D252" s="18" t="str">
        <f>IFERROR(VLOOKUP($A252,'Raw - F'!$B:$Q,3,FALSE),"")</f>
        <v>WOLVERHAMPTON</v>
      </c>
      <c r="E252" s="18" t="str">
        <f>IFERROR(VLOOKUP($A252,'Raw - F'!$B:$Q,9,FALSE),"")</f>
        <v>WFA</v>
      </c>
      <c r="F252" s="18" t="str">
        <f>SUBSTITUTE(IFERROR(VLOOKUP($A252,'Raw - F'!$B:$N,13,FALSE),""),"0","")</f>
        <v>3YO+</v>
      </c>
      <c r="G252" s="18" t="str">
        <f>SUBSTITUTE(IFERROR(VLOOKUP($A252,'Raw - F'!$B:$N,10,FALSE),""),"0","")</f>
        <v/>
      </c>
      <c r="H252" s="18" t="str">
        <f>SUBSTITUTE(IFERROR(VLOOKUP($A252,'Raw - F'!$B:$N,11,FALSE),""),"0","")</f>
        <v/>
      </c>
      <c r="I252" s="40" t="str">
        <f>IF(IFERROR(VLOOKUP($A252,'Raw - F'!$B:$P,15,FALSE),"")=0,"",IFERROR(VLOOKUP($A252,'Raw - F'!$B:$P,15,FALSE),""))</f>
        <v/>
      </c>
      <c r="J252" s="18">
        <f>IFERROR(VLOOKUP($A252,'Raw - F'!$B:$N,8,FALSE),"")</f>
        <v>6</v>
      </c>
      <c r="K252" s="18" t="str">
        <f>IFERROR(VLOOKUP($A252,'Raw - F'!$B:$V,16,FALSE),"")</f>
        <v>31-50</v>
      </c>
      <c r="L252" s="18" t="str">
        <f>IFERROR(VLOOKUP($A252,'Raw - F'!$B:$O,14,FALSE),"")</f>
        <v>A</v>
      </c>
      <c r="M252" s="18" t="str">
        <f>IFERROR(VLOOKUP($A252,'Raw - F'!$B:$O,6,FALSE),"")</f>
        <v>7f</v>
      </c>
    </row>
    <row r="253" spans="1:13" x14ac:dyDescent="0.35">
      <c r="A253">
        <v>244</v>
      </c>
      <c r="B253" s="19">
        <f>IFERROR(VLOOKUP($A253,'Raw - F'!$B:$Q,2,FALSE),"")</f>
        <v>44054</v>
      </c>
      <c r="C253" s="18" t="str">
        <f>IFERROR(VLOOKUP($A253,'Raw - F'!$B:$Q,4,FALSE),"")</f>
        <v>Midlands</v>
      </c>
      <c r="D253" s="18" t="str">
        <f>IFERROR(VLOOKUP($A253,'Raw - F'!$B:$Q,3,FALSE),"")</f>
        <v>WOLVERHAMPTON</v>
      </c>
      <c r="E253" s="18" t="str">
        <f>IFERROR(VLOOKUP($A253,'Raw - F'!$B:$Q,9,FALSE),"")</f>
        <v>Hcap</v>
      </c>
      <c r="F253" s="18" t="str">
        <f>SUBSTITUTE(IFERROR(VLOOKUP($A253,'Raw - F'!$B:$N,13,FALSE),""),"0","")</f>
        <v>3YO+</v>
      </c>
      <c r="G253" s="18" t="str">
        <f>SUBSTITUTE(IFERROR(VLOOKUP($A253,'Raw - F'!$B:$N,10,FALSE),""),"0","")</f>
        <v/>
      </c>
      <c r="H253" s="18" t="str">
        <f>SUBSTITUTE(IFERROR(VLOOKUP($A253,'Raw - F'!$B:$N,11,FALSE),""),"0","")</f>
        <v/>
      </c>
      <c r="I253" s="40" t="str">
        <f>IF(IFERROR(VLOOKUP($A253,'Raw - F'!$B:$P,15,FALSE),"")=0,"",IFERROR(VLOOKUP($A253,'Raw - F'!$B:$P,15,FALSE),""))</f>
        <v/>
      </c>
      <c r="J253" s="18">
        <f>IFERROR(VLOOKUP($A253,'Raw - F'!$B:$N,8,FALSE),"")</f>
        <v>4</v>
      </c>
      <c r="K253" s="18" t="str">
        <f>IFERROR(VLOOKUP($A253,'Raw - F'!$B:$V,16,FALSE),"")</f>
        <v>66-85</v>
      </c>
      <c r="L253" s="18" t="str">
        <f>IFERROR(VLOOKUP($A253,'Raw - F'!$B:$O,14,FALSE),"")</f>
        <v>A</v>
      </c>
      <c r="M253" s="18" t="str">
        <f>IFERROR(VLOOKUP($A253,'Raw - F'!$B:$O,6,FALSE),"")</f>
        <v>1m 4f</v>
      </c>
    </row>
    <row r="254" spans="1:13" x14ac:dyDescent="0.35">
      <c r="A254">
        <v>245</v>
      </c>
      <c r="B254" s="19">
        <f>IFERROR(VLOOKUP($A254,'Raw - F'!$B:$Q,2,FALSE),"")</f>
        <v>44054</v>
      </c>
      <c r="C254" s="18" t="str">
        <f>IFERROR(VLOOKUP($A254,'Raw - F'!$B:$Q,4,FALSE),"")</f>
        <v>Midlands</v>
      </c>
      <c r="D254" s="18" t="str">
        <f>IFERROR(VLOOKUP($A254,'Raw - F'!$B:$Q,3,FALSE),"")</f>
        <v>WOLVERHAMPTON</v>
      </c>
      <c r="E254" s="18" t="str">
        <f>IFERROR(VLOOKUP($A254,'Raw - F'!$B:$Q,9,FALSE),"")</f>
        <v>WFA</v>
      </c>
      <c r="F254" s="18" t="str">
        <f>SUBSTITUTE(IFERROR(VLOOKUP($A254,'Raw - F'!$B:$N,13,FALSE),""),"0","")</f>
        <v>2YO</v>
      </c>
      <c r="G254" s="18" t="str">
        <f>SUBSTITUTE(IFERROR(VLOOKUP($A254,'Raw - F'!$B:$N,10,FALSE),""),"0","")</f>
        <v>Nov</v>
      </c>
      <c r="H254" s="18" t="str">
        <f>SUBSTITUTE(IFERROR(VLOOKUP($A254,'Raw - F'!$B:$N,11,FALSE),""),"0","")</f>
        <v/>
      </c>
      <c r="I254" s="40" t="str">
        <f>IF(IFERROR(VLOOKUP($A254,'Raw - F'!$B:$P,15,FALSE),"")=0,"",IFERROR(VLOOKUP($A254,'Raw - F'!$B:$P,15,FALSE),""))</f>
        <v/>
      </c>
      <c r="J254" s="18">
        <f>IFERROR(VLOOKUP($A254,'Raw - F'!$B:$N,8,FALSE),"")</f>
        <v>5</v>
      </c>
      <c r="K254" s="18">
        <f>IFERROR(VLOOKUP($A254,'Raw - F'!$B:$V,16,FALSE),"")</f>
        <v>0</v>
      </c>
      <c r="L254" s="18" t="str">
        <f>IFERROR(VLOOKUP($A254,'Raw - F'!$B:$O,14,FALSE),"")</f>
        <v>A</v>
      </c>
      <c r="M254" s="18" t="str">
        <f>IFERROR(VLOOKUP($A254,'Raw - F'!$B:$O,6,FALSE),"")</f>
        <v>5f</v>
      </c>
    </row>
    <row r="255" spans="1:13" x14ac:dyDescent="0.35">
      <c r="A255">
        <v>246</v>
      </c>
      <c r="B255" s="19">
        <f>IFERROR(VLOOKUP($A255,'Raw - F'!$B:$Q,2,FALSE),"")</f>
        <v>44054</v>
      </c>
      <c r="C255" s="18" t="str">
        <f>IFERROR(VLOOKUP($A255,'Raw - F'!$B:$Q,4,FALSE),"")</f>
        <v>Midlands</v>
      </c>
      <c r="D255" s="18" t="str">
        <f>IFERROR(VLOOKUP($A255,'Raw - F'!$B:$Q,3,FALSE),"")</f>
        <v>WOLVERHAMPTON</v>
      </c>
      <c r="E255" s="18" t="str">
        <f>IFERROR(VLOOKUP($A255,'Raw - F'!$B:$Q,9,FALSE),"")</f>
        <v>WFA</v>
      </c>
      <c r="F255" s="18" t="str">
        <f>SUBSTITUTE(IFERROR(VLOOKUP($A255,'Raw - F'!$B:$N,13,FALSE),""),"0","")</f>
        <v>2YO</v>
      </c>
      <c r="G255" s="18" t="str">
        <f>SUBSTITUTE(IFERROR(VLOOKUP($A255,'Raw - F'!$B:$N,10,FALSE),""),"0","")</f>
        <v>Nov</v>
      </c>
      <c r="H255" s="18" t="str">
        <f>SUBSTITUTE(IFERROR(VLOOKUP($A255,'Raw - F'!$B:$N,11,FALSE),""),"0","")</f>
        <v/>
      </c>
      <c r="I255" s="40" t="str">
        <f>IF(IFERROR(VLOOKUP($A255,'Raw - F'!$B:$P,15,FALSE),"")=0,"",IFERROR(VLOOKUP($A255,'Raw - F'!$B:$P,15,FALSE),""))</f>
        <v/>
      </c>
      <c r="J255" s="18">
        <f>IFERROR(VLOOKUP($A255,'Raw - F'!$B:$N,8,FALSE),"")</f>
        <v>5</v>
      </c>
      <c r="K255" s="18">
        <f>IFERROR(VLOOKUP($A255,'Raw - F'!$B:$V,16,FALSE),"")</f>
        <v>0</v>
      </c>
      <c r="L255" s="18" t="str">
        <f>IFERROR(VLOOKUP($A255,'Raw - F'!$B:$O,14,FALSE),"")</f>
        <v>A</v>
      </c>
      <c r="M255" s="18" t="str">
        <f>IFERROR(VLOOKUP($A255,'Raw - F'!$B:$O,6,FALSE),"")</f>
        <v>6f</v>
      </c>
    </row>
    <row r="256" spans="1:13" x14ac:dyDescent="0.35">
      <c r="A256">
        <v>247</v>
      </c>
      <c r="B256" s="19">
        <f>IFERROR(VLOOKUP($A256,'Raw - F'!$B:$Q,2,FALSE),"")</f>
        <v>44054</v>
      </c>
      <c r="C256" s="18" t="str">
        <f>IFERROR(VLOOKUP($A256,'Raw - F'!$B:$Q,4,FALSE),"")</f>
        <v>Midlands</v>
      </c>
      <c r="D256" s="18" t="str">
        <f>IFERROR(VLOOKUP($A256,'Raw - F'!$B:$Q,3,FALSE),"")</f>
        <v>WOLVERHAMPTON</v>
      </c>
      <c r="E256" s="18" t="str">
        <f>IFERROR(VLOOKUP($A256,'Raw - F'!$B:$Q,9,FALSE),"")</f>
        <v>Hcap</v>
      </c>
      <c r="F256" s="18" t="str">
        <f>SUBSTITUTE(IFERROR(VLOOKUP($A256,'Raw - F'!$B:$N,13,FALSE),""),"0","")</f>
        <v>4YO+</v>
      </c>
      <c r="G256" s="18" t="str">
        <f>SUBSTITUTE(IFERROR(VLOOKUP($A256,'Raw - F'!$B:$N,10,FALSE),""),"0","")</f>
        <v/>
      </c>
      <c r="H256" s="18" t="str">
        <f>SUBSTITUTE(IFERROR(VLOOKUP($A256,'Raw - F'!$B:$N,11,FALSE),""),"0","")</f>
        <v/>
      </c>
      <c r="I256" s="40" t="str">
        <f>IF(IFERROR(VLOOKUP($A256,'Raw - F'!$B:$P,15,FALSE),"")=0,"",IFERROR(VLOOKUP($A256,'Raw - F'!$B:$P,15,FALSE),""))</f>
        <v/>
      </c>
      <c r="J256" s="18">
        <f>IFERROR(VLOOKUP($A256,'Raw - F'!$B:$N,8,FALSE),"")</f>
        <v>6</v>
      </c>
      <c r="K256" s="18" t="str">
        <f>IFERROR(VLOOKUP($A256,'Raw - F'!$B:$V,16,FALSE),"")</f>
        <v>36-55</v>
      </c>
      <c r="L256" s="18" t="str">
        <f>IFERROR(VLOOKUP($A256,'Raw - F'!$B:$O,14,FALSE),"")</f>
        <v>A</v>
      </c>
      <c r="M256" s="18" t="str">
        <f>IFERROR(VLOOKUP($A256,'Raw - F'!$B:$O,6,FALSE),"")</f>
        <v>6f</v>
      </c>
    </row>
    <row r="257" spans="1:13" x14ac:dyDescent="0.35">
      <c r="A257">
        <v>248</v>
      </c>
      <c r="B257" s="19">
        <f>IFERROR(VLOOKUP($A257,'Raw - F'!$B:$Q,2,FALSE),"")</f>
        <v>44054</v>
      </c>
      <c r="C257" s="18" t="str">
        <f>IFERROR(VLOOKUP($A257,'Raw - F'!$B:$Q,4,FALSE),"")</f>
        <v>Midlands</v>
      </c>
      <c r="D257" s="18" t="str">
        <f>IFERROR(VLOOKUP($A257,'Raw - F'!$B:$Q,3,FALSE),"")</f>
        <v>WOLVERHAMPTON</v>
      </c>
      <c r="E257" s="18" t="str">
        <f>IFERROR(VLOOKUP($A257,'Raw - F'!$B:$Q,9,FALSE),"")</f>
        <v>Hcap</v>
      </c>
      <c r="F257" s="18" t="str">
        <f>SUBSTITUTE(IFERROR(VLOOKUP($A257,'Raw - F'!$B:$N,13,FALSE),""),"0","")</f>
        <v>2YO</v>
      </c>
      <c r="G257" s="18" t="str">
        <f>SUBSTITUTE(IFERROR(VLOOKUP($A257,'Raw - F'!$B:$N,10,FALSE),""),"0","")</f>
        <v/>
      </c>
      <c r="H257" s="18" t="str">
        <f>SUBSTITUTE(IFERROR(VLOOKUP($A257,'Raw - F'!$B:$N,11,FALSE),""),"0","")</f>
        <v/>
      </c>
      <c r="I257" s="40" t="str">
        <f>IF(IFERROR(VLOOKUP($A257,'Raw - F'!$B:$P,15,FALSE),"")=0,"",IFERROR(VLOOKUP($A257,'Raw - F'!$B:$P,15,FALSE),""))</f>
        <v/>
      </c>
      <c r="J257" s="18">
        <f>IFERROR(VLOOKUP($A257,'Raw - F'!$B:$N,8,FALSE),"")</f>
        <v>6</v>
      </c>
      <c r="K257" s="18" t="str">
        <f>IFERROR(VLOOKUP($A257,'Raw - F'!$B:$V,16,FALSE),"")</f>
        <v>41-60</v>
      </c>
      <c r="L257" s="18" t="str">
        <f>IFERROR(VLOOKUP($A257,'Raw - F'!$B:$O,14,FALSE),"")</f>
        <v>A</v>
      </c>
      <c r="M257" s="18" t="str">
        <f>IFERROR(VLOOKUP($A257,'Raw - F'!$B:$O,6,FALSE),"")</f>
        <v>6f</v>
      </c>
    </row>
    <row r="258" spans="1:13" x14ac:dyDescent="0.35">
      <c r="A258">
        <v>249</v>
      </c>
      <c r="B258" s="19">
        <f>IFERROR(VLOOKUP($A258,'Raw - F'!$B:$Q,2,FALSE),"")</f>
        <v>44055</v>
      </c>
      <c r="C258" s="18" t="str">
        <f>IFERROR(VLOOKUP($A258,'Raw - F'!$B:$Q,4,FALSE),"")</f>
        <v>North</v>
      </c>
      <c r="D258" s="18" t="str">
        <f>IFERROR(VLOOKUP($A258,'Raw - F'!$B:$Q,3,FALSE),"")</f>
        <v>BEVERLEY</v>
      </c>
      <c r="E258" s="18" t="str">
        <f>IFERROR(VLOOKUP($A258,'Raw - F'!$B:$Q,9,FALSE),"")</f>
        <v>Hcap</v>
      </c>
      <c r="F258" s="18" t="str">
        <f>SUBSTITUTE(IFERROR(VLOOKUP($A258,'Raw - F'!$B:$N,13,FALSE),""),"0","")</f>
        <v>3YO+</v>
      </c>
      <c r="G258" s="18" t="str">
        <f>SUBSTITUTE(IFERROR(VLOOKUP($A258,'Raw - F'!$B:$N,10,FALSE),""),"0","")</f>
        <v/>
      </c>
      <c r="H258" s="18" t="str">
        <f>SUBSTITUTE(IFERROR(VLOOKUP($A258,'Raw - F'!$B:$N,11,FALSE),""),"0","")</f>
        <v/>
      </c>
      <c r="I258" s="40" t="str">
        <f>IF(IFERROR(VLOOKUP($A258,'Raw - F'!$B:$P,15,FALSE),"")=0,"",IFERROR(VLOOKUP($A258,'Raw - F'!$B:$P,15,FALSE),""))</f>
        <v/>
      </c>
      <c r="J258" s="18">
        <f>IFERROR(VLOOKUP($A258,'Raw - F'!$B:$N,8,FALSE),"")</f>
        <v>4</v>
      </c>
      <c r="K258" s="18" t="str">
        <f>IFERROR(VLOOKUP($A258,'Raw - F'!$B:$V,16,FALSE),"")</f>
        <v>66-85</v>
      </c>
      <c r="L258" s="18" t="str">
        <f>IFERROR(VLOOKUP($A258,'Raw - F'!$B:$O,14,FALSE),"")</f>
        <v>A</v>
      </c>
      <c r="M258" s="18" t="str">
        <f>IFERROR(VLOOKUP($A258,'Raw - F'!$B:$O,6,FALSE),"")</f>
        <v>7f</v>
      </c>
    </row>
    <row r="259" spans="1:13" x14ac:dyDescent="0.35">
      <c r="A259">
        <v>250</v>
      </c>
      <c r="B259" s="19">
        <f>IFERROR(VLOOKUP($A259,'Raw - F'!$B:$Q,2,FALSE),"")</f>
        <v>44055</v>
      </c>
      <c r="C259" s="18" t="str">
        <f>IFERROR(VLOOKUP($A259,'Raw - F'!$B:$Q,4,FALSE),"")</f>
        <v>North</v>
      </c>
      <c r="D259" s="18" t="str">
        <f>IFERROR(VLOOKUP($A259,'Raw - F'!$B:$Q,3,FALSE),"")</f>
        <v>BEVERLEY</v>
      </c>
      <c r="E259" s="18" t="str">
        <f>IFERROR(VLOOKUP($A259,'Raw - F'!$B:$Q,9,FALSE),"")</f>
        <v>Hcap</v>
      </c>
      <c r="F259" s="18" t="str">
        <f>SUBSTITUTE(IFERROR(VLOOKUP($A259,'Raw - F'!$B:$N,13,FALSE),""),"0","")</f>
        <v>3YO+</v>
      </c>
      <c r="G259" s="18" t="str">
        <f>SUBSTITUTE(IFERROR(VLOOKUP($A259,'Raw - F'!$B:$N,10,FALSE),""),"0","")</f>
        <v/>
      </c>
      <c r="H259" s="18" t="str">
        <f>SUBSTITUTE(IFERROR(VLOOKUP($A259,'Raw - F'!$B:$N,11,FALSE),""),"0","")</f>
        <v/>
      </c>
      <c r="I259" s="40" t="str">
        <f>IF(IFERROR(VLOOKUP($A259,'Raw - F'!$B:$P,15,FALSE),"")=0,"",IFERROR(VLOOKUP($A259,'Raw - F'!$B:$P,15,FALSE),""))</f>
        <v/>
      </c>
      <c r="J259" s="18">
        <f>IFERROR(VLOOKUP($A259,'Raw - F'!$B:$N,8,FALSE),"")</f>
        <v>4</v>
      </c>
      <c r="K259" s="18" t="str">
        <f>IFERROR(VLOOKUP($A259,'Raw - F'!$B:$V,16,FALSE),"")</f>
        <v>61-80</v>
      </c>
      <c r="L259" s="18" t="str">
        <f>IFERROR(VLOOKUP($A259,'Raw - F'!$B:$O,14,FALSE),"")</f>
        <v>A</v>
      </c>
      <c r="M259" s="18" t="str">
        <f>IFERROR(VLOOKUP($A259,'Raw - F'!$B:$O,6,FALSE),"")</f>
        <v>1m 2f</v>
      </c>
    </row>
    <row r="260" spans="1:13" x14ac:dyDescent="0.35">
      <c r="A260">
        <v>251</v>
      </c>
      <c r="B260" s="19">
        <f>IFERROR(VLOOKUP($A260,'Raw - F'!$B:$Q,2,FALSE),"")</f>
        <v>44055</v>
      </c>
      <c r="C260" s="18" t="str">
        <f>IFERROR(VLOOKUP($A260,'Raw - F'!$B:$Q,4,FALSE),"")</f>
        <v>North</v>
      </c>
      <c r="D260" s="18" t="str">
        <f>IFERROR(VLOOKUP($A260,'Raw - F'!$B:$Q,3,FALSE),"")</f>
        <v>BEVERLEY</v>
      </c>
      <c r="E260" s="18" t="str">
        <f>IFERROR(VLOOKUP($A260,'Raw - F'!$B:$Q,9,FALSE),"")</f>
        <v>WFA</v>
      </c>
      <c r="F260" s="18" t="str">
        <f>SUBSTITUTE(IFERROR(VLOOKUP($A260,'Raw - F'!$B:$N,13,FALSE),""),"0","")</f>
        <v>3YO+</v>
      </c>
      <c r="G260" s="18" t="str">
        <f>SUBSTITUTE(IFERROR(VLOOKUP($A260,'Raw - F'!$B:$N,10,FALSE),""),"0","")</f>
        <v/>
      </c>
      <c r="H260" s="18" t="str">
        <f>SUBSTITUTE(IFERROR(VLOOKUP($A260,'Raw - F'!$B:$N,11,FALSE),""),"0","")</f>
        <v/>
      </c>
      <c r="I260" s="40" t="str">
        <f>IF(IFERROR(VLOOKUP($A260,'Raw - F'!$B:$P,15,FALSE),"")=0,"",IFERROR(VLOOKUP($A260,'Raw - F'!$B:$P,15,FALSE),""))</f>
        <v/>
      </c>
      <c r="J260" s="18">
        <f>IFERROR(VLOOKUP($A260,'Raw - F'!$B:$N,8,FALSE),"")</f>
        <v>6</v>
      </c>
      <c r="K260" s="18" t="str">
        <f>IFERROR(VLOOKUP($A260,'Raw - F'!$B:$V,16,FALSE),"")</f>
        <v>31-50</v>
      </c>
      <c r="L260" s="18" t="str">
        <f>IFERROR(VLOOKUP($A260,'Raw - F'!$B:$O,14,FALSE),"")</f>
        <v>A</v>
      </c>
      <c r="M260" s="18" t="str">
        <f>IFERROR(VLOOKUP($A260,'Raw - F'!$B:$O,6,FALSE),"")</f>
        <v>5f</v>
      </c>
    </row>
    <row r="261" spans="1:13" x14ac:dyDescent="0.35">
      <c r="A261">
        <v>252</v>
      </c>
      <c r="B261" s="19">
        <f>IFERROR(VLOOKUP($A261,'Raw - F'!$B:$Q,2,FALSE),"")</f>
        <v>44055</v>
      </c>
      <c r="C261" s="18" t="str">
        <f>IFERROR(VLOOKUP($A261,'Raw - F'!$B:$Q,4,FALSE),"")</f>
        <v>North</v>
      </c>
      <c r="D261" s="18" t="str">
        <f>IFERROR(VLOOKUP($A261,'Raw - F'!$B:$Q,3,FALSE),"")</f>
        <v>BEVERLEY</v>
      </c>
      <c r="E261" s="18" t="str">
        <f>IFERROR(VLOOKUP($A261,'Raw - F'!$B:$Q,9,FALSE),"")</f>
        <v>WFA</v>
      </c>
      <c r="F261" s="18" t="str">
        <f>SUBSTITUTE(IFERROR(VLOOKUP($A261,'Raw - F'!$B:$N,13,FALSE),""),"0","")</f>
        <v>2YO</v>
      </c>
      <c r="G261" s="18" t="str">
        <f>SUBSTITUTE(IFERROR(VLOOKUP($A261,'Raw - F'!$B:$N,10,FALSE),""),"0","")</f>
        <v>Mdn</v>
      </c>
      <c r="H261" s="18" t="str">
        <f>SUBSTITUTE(IFERROR(VLOOKUP($A261,'Raw - F'!$B:$N,11,FALSE),""),"0","")</f>
        <v/>
      </c>
      <c r="I261" s="40" t="str">
        <f>IF(IFERROR(VLOOKUP($A261,'Raw - F'!$B:$P,15,FALSE),"")=0,"",IFERROR(VLOOKUP($A261,'Raw - F'!$B:$P,15,FALSE),""))</f>
        <v/>
      </c>
      <c r="J261" s="18">
        <f>IFERROR(VLOOKUP($A261,'Raw - F'!$B:$N,8,FALSE),"")</f>
        <v>5</v>
      </c>
      <c r="K261" s="18">
        <f>IFERROR(VLOOKUP($A261,'Raw - F'!$B:$V,16,FALSE),"")</f>
        <v>0</v>
      </c>
      <c r="L261" s="18" t="str">
        <f>IFERROR(VLOOKUP($A261,'Raw - F'!$B:$O,14,FALSE),"")</f>
        <v>A</v>
      </c>
      <c r="M261" s="18" t="str">
        <f>IFERROR(VLOOKUP($A261,'Raw - F'!$B:$O,6,FALSE),"")</f>
        <v>7f</v>
      </c>
    </row>
    <row r="262" spans="1:13" x14ac:dyDescent="0.35">
      <c r="A262">
        <v>253</v>
      </c>
      <c r="B262" s="19">
        <f>IFERROR(VLOOKUP($A262,'Raw - F'!$B:$Q,2,FALSE),"")</f>
        <v>44055</v>
      </c>
      <c r="C262" s="18" t="str">
        <f>IFERROR(VLOOKUP($A262,'Raw - F'!$B:$Q,4,FALSE),"")</f>
        <v>North</v>
      </c>
      <c r="D262" s="18" t="str">
        <f>IFERROR(VLOOKUP($A262,'Raw - F'!$B:$Q,3,FALSE),"")</f>
        <v>BEVERLEY</v>
      </c>
      <c r="E262" s="18" t="str">
        <f>IFERROR(VLOOKUP($A262,'Raw - F'!$B:$Q,9,FALSE),"")</f>
        <v>Hcap</v>
      </c>
      <c r="F262" s="18" t="str">
        <f>SUBSTITUTE(IFERROR(VLOOKUP($A262,'Raw - F'!$B:$N,13,FALSE),""),"0","")</f>
        <v>3YO+</v>
      </c>
      <c r="G262" s="18" t="str">
        <f>SUBSTITUTE(IFERROR(VLOOKUP($A262,'Raw - F'!$B:$N,10,FALSE),""),"0","")</f>
        <v>Mdn</v>
      </c>
      <c r="H262" s="18" t="str">
        <f>SUBSTITUTE(IFERROR(VLOOKUP($A262,'Raw - F'!$B:$N,11,FALSE),""),"0","")</f>
        <v/>
      </c>
      <c r="I262" s="40" t="str">
        <f>IF(IFERROR(VLOOKUP($A262,'Raw - F'!$B:$P,15,FALSE),"")=0,"",IFERROR(VLOOKUP($A262,'Raw - F'!$B:$P,15,FALSE),""))</f>
        <v/>
      </c>
      <c r="J262" s="18">
        <f>IFERROR(VLOOKUP($A262,'Raw - F'!$B:$N,8,FALSE),"")</f>
        <v>5</v>
      </c>
      <c r="K262" s="18" t="str">
        <f>IFERROR(VLOOKUP($A262,'Raw - F'!$B:$V,16,FALSE),"")</f>
        <v>51-70</v>
      </c>
      <c r="L262" s="18" t="str">
        <f>IFERROR(VLOOKUP($A262,'Raw - F'!$B:$O,14,FALSE),"")</f>
        <v>F</v>
      </c>
      <c r="M262" s="18" t="str">
        <f>IFERROR(VLOOKUP($A262,'Raw - F'!$B:$O,6,FALSE),"")</f>
        <v>1m 4f</v>
      </c>
    </row>
    <row r="263" spans="1:13" x14ac:dyDescent="0.35">
      <c r="A263">
        <v>254</v>
      </c>
      <c r="B263" s="19">
        <f>IFERROR(VLOOKUP($A263,'Raw - F'!$B:$Q,2,FALSE),"")</f>
        <v>44055</v>
      </c>
      <c r="C263" s="18" t="str">
        <f>IFERROR(VLOOKUP($A263,'Raw - F'!$B:$Q,4,FALSE),"")</f>
        <v>North</v>
      </c>
      <c r="D263" s="18" t="str">
        <f>IFERROR(VLOOKUP($A263,'Raw - F'!$B:$Q,3,FALSE),"")</f>
        <v>BEVERLEY</v>
      </c>
      <c r="E263" s="18" t="str">
        <f>IFERROR(VLOOKUP($A263,'Raw - F'!$B:$Q,9,FALSE),"")</f>
        <v>Hcap</v>
      </c>
      <c r="F263" s="18" t="str">
        <f>SUBSTITUTE(IFERROR(VLOOKUP($A263,'Raw - F'!$B:$N,13,FALSE),""),"0","")</f>
        <v>3YO+</v>
      </c>
      <c r="G263" s="18" t="str">
        <f>SUBSTITUTE(IFERROR(VLOOKUP($A263,'Raw - F'!$B:$N,10,FALSE),""),"0","")</f>
        <v/>
      </c>
      <c r="H263" s="18" t="str">
        <f>SUBSTITUTE(IFERROR(VLOOKUP($A263,'Raw - F'!$B:$N,11,FALSE),""),"0","")</f>
        <v/>
      </c>
      <c r="I263" s="40" t="str">
        <f>IF(IFERROR(VLOOKUP($A263,'Raw - F'!$B:$P,15,FALSE),"")=0,"",IFERROR(VLOOKUP($A263,'Raw - F'!$B:$P,15,FALSE),""))</f>
        <v/>
      </c>
      <c r="J263" s="18">
        <f>IFERROR(VLOOKUP($A263,'Raw - F'!$B:$N,8,FALSE),"")</f>
        <v>4</v>
      </c>
      <c r="K263" s="18" t="str">
        <f>IFERROR(VLOOKUP($A263,'Raw - F'!$B:$V,16,FALSE),"")</f>
        <v>61-80</v>
      </c>
      <c r="L263" s="18" t="str">
        <f>IFERROR(VLOOKUP($A263,'Raw - F'!$B:$O,14,FALSE),"")</f>
        <v>A</v>
      </c>
      <c r="M263" s="18" t="str">
        <f>IFERROR(VLOOKUP($A263,'Raw - F'!$B:$O,6,FALSE),"")</f>
        <v>5f</v>
      </c>
    </row>
    <row r="264" spans="1:13" x14ac:dyDescent="0.35">
      <c r="A264">
        <v>255</v>
      </c>
      <c r="B264" s="19">
        <f>IFERROR(VLOOKUP($A264,'Raw - F'!$B:$Q,2,FALSE),"")</f>
        <v>44055</v>
      </c>
      <c r="C264" s="18" t="str">
        <f>IFERROR(VLOOKUP($A264,'Raw - F'!$B:$Q,4,FALSE),"")</f>
        <v>North</v>
      </c>
      <c r="D264" s="18" t="str">
        <f>IFERROR(VLOOKUP($A264,'Raw - F'!$B:$Q,3,FALSE),"")</f>
        <v>BEVERLEY</v>
      </c>
      <c r="E264" s="18" t="str">
        <f>IFERROR(VLOOKUP($A264,'Raw - F'!$B:$Q,9,FALSE),"")</f>
        <v>WFA</v>
      </c>
      <c r="F264" s="18" t="str">
        <f>SUBSTITUTE(IFERROR(VLOOKUP($A264,'Raw - F'!$B:$N,13,FALSE),""),"0","")</f>
        <v>2YO</v>
      </c>
      <c r="G264" s="18" t="str">
        <f>SUBSTITUTE(IFERROR(VLOOKUP($A264,'Raw - F'!$B:$N,10,FALSE),""),"0","")</f>
        <v>Mdn</v>
      </c>
      <c r="H264" s="18" t="str">
        <f>SUBSTITUTE(IFERROR(VLOOKUP($A264,'Raw - F'!$B:$N,11,FALSE),""),"0","")</f>
        <v>Med</v>
      </c>
      <c r="I264" s="40">
        <f>IF(IFERROR(VLOOKUP($A264,'Raw - F'!$B:$P,15,FALSE),"")=0,"",IFERROR(VLOOKUP($A264,'Raw - F'!$B:$P,15,FALSE),""))</f>
        <v>28000</v>
      </c>
      <c r="J264" s="18">
        <f>IFERROR(VLOOKUP($A264,'Raw - F'!$B:$N,8,FALSE),"")</f>
        <v>5</v>
      </c>
      <c r="K264" s="18">
        <f>IFERROR(VLOOKUP($A264,'Raw - F'!$B:$V,16,FALSE),"")</f>
        <v>0</v>
      </c>
      <c r="L264" s="18" t="str">
        <f>IFERROR(VLOOKUP($A264,'Raw - F'!$B:$O,14,FALSE),"")</f>
        <v>A</v>
      </c>
      <c r="M264" s="18" t="str">
        <f>IFERROR(VLOOKUP($A264,'Raw - F'!$B:$O,6,FALSE),"")</f>
        <v>5f</v>
      </c>
    </row>
    <row r="265" spans="1:13" x14ac:dyDescent="0.35">
      <c r="A265">
        <v>256</v>
      </c>
      <c r="B265" s="19">
        <f>IFERROR(VLOOKUP($A265,'Raw - F'!$B:$Q,2,FALSE),"")</f>
        <v>44055</v>
      </c>
      <c r="C265" s="18" t="str">
        <f>IFERROR(VLOOKUP($A265,'Raw - F'!$B:$Q,4,FALSE),"")</f>
        <v>North</v>
      </c>
      <c r="D265" s="18" t="str">
        <f>IFERROR(VLOOKUP($A265,'Raw - F'!$B:$Q,3,FALSE),"")</f>
        <v>BEVERLEY</v>
      </c>
      <c r="E265" s="18" t="str">
        <f>IFERROR(VLOOKUP($A265,'Raw - F'!$B:$Q,9,FALSE),"")</f>
        <v>Hcap</v>
      </c>
      <c r="F265" s="18" t="str">
        <f>SUBSTITUTE(IFERROR(VLOOKUP($A265,'Raw - F'!$B:$N,13,FALSE),""),"0","")</f>
        <v>3YO+</v>
      </c>
      <c r="G265" s="18" t="str">
        <f>SUBSTITUTE(IFERROR(VLOOKUP($A265,'Raw - F'!$B:$N,10,FALSE),""),"0","")</f>
        <v/>
      </c>
      <c r="H265" s="18" t="str">
        <f>SUBSTITUTE(IFERROR(VLOOKUP($A265,'Raw - F'!$B:$N,11,FALSE),""),"0","")</f>
        <v/>
      </c>
      <c r="I265" s="40" t="str">
        <f>IF(IFERROR(VLOOKUP($A265,'Raw - F'!$B:$P,15,FALSE),"")=0,"",IFERROR(VLOOKUP($A265,'Raw - F'!$B:$P,15,FALSE),""))</f>
        <v/>
      </c>
      <c r="J265" s="18">
        <f>IFERROR(VLOOKUP($A265,'Raw - F'!$B:$N,8,FALSE),"")</f>
        <v>6</v>
      </c>
      <c r="K265" s="18" t="str">
        <f>IFERROR(VLOOKUP($A265,'Raw - F'!$B:$V,16,FALSE),"")</f>
        <v>46-65</v>
      </c>
      <c r="L265" s="18" t="str">
        <f>IFERROR(VLOOKUP($A265,'Raw - F'!$B:$O,14,FALSE),"")</f>
        <v>A</v>
      </c>
      <c r="M265" s="18" t="str">
        <f>IFERROR(VLOOKUP($A265,'Raw - F'!$B:$O,6,FALSE),"")</f>
        <v>1m 2f</v>
      </c>
    </row>
    <row r="266" spans="1:13" x14ac:dyDescent="0.35">
      <c r="A266">
        <v>257</v>
      </c>
      <c r="B266" s="19">
        <f>IFERROR(VLOOKUP($A266,'Raw - F'!$B:$Q,2,FALSE),"")</f>
        <v>44055</v>
      </c>
      <c r="C266" s="18" t="str">
        <f>IFERROR(VLOOKUP($A266,'Raw - F'!$B:$Q,4,FALSE),"")</f>
        <v>South</v>
      </c>
      <c r="D266" s="18" t="str">
        <f>IFERROR(VLOOKUP($A266,'Raw - F'!$B:$Q,3,FALSE),"")</f>
        <v>KEMPTON PARK</v>
      </c>
      <c r="E266" s="18" t="str">
        <f>IFERROR(VLOOKUP($A266,'Raw - F'!$B:$Q,9,FALSE),"")</f>
        <v>Hcap</v>
      </c>
      <c r="F266" s="18" t="str">
        <f>SUBSTITUTE(IFERROR(VLOOKUP($A266,'Raw - F'!$B:$N,13,FALSE),""),"0","")</f>
        <v>3YO</v>
      </c>
      <c r="G266" s="18" t="str">
        <f>SUBSTITUTE(IFERROR(VLOOKUP($A266,'Raw - F'!$B:$N,10,FALSE),""),"0","")</f>
        <v/>
      </c>
      <c r="H266" s="18" t="str">
        <f>SUBSTITUTE(IFERROR(VLOOKUP($A266,'Raw - F'!$B:$N,11,FALSE),""),"0","")</f>
        <v/>
      </c>
      <c r="I266" s="40" t="str">
        <f>IF(IFERROR(VLOOKUP($A266,'Raw - F'!$B:$P,15,FALSE),"")=0,"",IFERROR(VLOOKUP($A266,'Raw - F'!$B:$P,15,FALSE),""))</f>
        <v/>
      </c>
      <c r="J266" s="18">
        <f>IFERROR(VLOOKUP($A266,'Raw - F'!$B:$N,8,FALSE),"")</f>
        <v>5</v>
      </c>
      <c r="K266" s="18" t="str">
        <f>IFERROR(VLOOKUP($A266,'Raw - F'!$B:$V,16,FALSE),"")</f>
        <v>51-70</v>
      </c>
      <c r="L266" s="18" t="str">
        <f>IFERROR(VLOOKUP($A266,'Raw - F'!$B:$O,14,FALSE),"")</f>
        <v>A</v>
      </c>
      <c r="M266" s="18" t="str">
        <f>IFERROR(VLOOKUP($A266,'Raw - F'!$B:$O,6,FALSE),"")</f>
        <v>1m</v>
      </c>
    </row>
    <row r="267" spans="1:13" x14ac:dyDescent="0.35">
      <c r="A267">
        <v>258</v>
      </c>
      <c r="B267" s="19">
        <f>IFERROR(VLOOKUP($A267,'Raw - F'!$B:$Q,2,FALSE),"")</f>
        <v>44055</v>
      </c>
      <c r="C267" s="18" t="str">
        <f>IFERROR(VLOOKUP($A267,'Raw - F'!$B:$Q,4,FALSE),"")</f>
        <v>South</v>
      </c>
      <c r="D267" s="18" t="str">
        <f>IFERROR(VLOOKUP($A267,'Raw - F'!$B:$Q,3,FALSE),"")</f>
        <v>KEMPTON PARK</v>
      </c>
      <c r="E267" s="18" t="str">
        <f>IFERROR(VLOOKUP($A267,'Raw - F'!$B:$Q,9,FALSE),"")</f>
        <v>Hcap</v>
      </c>
      <c r="F267" s="18" t="str">
        <f>SUBSTITUTE(IFERROR(VLOOKUP($A267,'Raw - F'!$B:$N,13,FALSE),""),"0","")</f>
        <v>2YO</v>
      </c>
      <c r="G267" s="18" t="str">
        <f>SUBSTITUTE(IFERROR(VLOOKUP($A267,'Raw - F'!$B:$N,10,FALSE),""),"0","")</f>
        <v/>
      </c>
      <c r="H267" s="18" t="str">
        <f>SUBSTITUTE(IFERROR(VLOOKUP($A267,'Raw - F'!$B:$N,11,FALSE),""),"0","")</f>
        <v/>
      </c>
      <c r="I267" s="40" t="str">
        <f>IF(IFERROR(VLOOKUP($A267,'Raw - F'!$B:$P,15,FALSE),"")=0,"",IFERROR(VLOOKUP($A267,'Raw - F'!$B:$P,15,FALSE),""))</f>
        <v/>
      </c>
      <c r="J267" s="18">
        <f>IFERROR(VLOOKUP($A267,'Raw - F'!$B:$N,8,FALSE),"")</f>
        <v>5</v>
      </c>
      <c r="K267" s="18" t="str">
        <f>IFERROR(VLOOKUP($A267,'Raw - F'!$B:$V,16,FALSE),"")</f>
        <v>56-75</v>
      </c>
      <c r="L267" s="18" t="str">
        <f>IFERROR(VLOOKUP($A267,'Raw - F'!$B:$O,14,FALSE),"")</f>
        <v>A</v>
      </c>
      <c r="M267" s="18" t="str">
        <f>IFERROR(VLOOKUP($A267,'Raw - F'!$B:$O,6,FALSE),"")</f>
        <v>6f</v>
      </c>
    </row>
    <row r="268" spans="1:13" x14ac:dyDescent="0.35">
      <c r="A268">
        <v>259</v>
      </c>
      <c r="B268" s="19">
        <f>IFERROR(VLOOKUP($A268,'Raw - F'!$B:$Q,2,FALSE),"")</f>
        <v>44055</v>
      </c>
      <c r="C268" s="18" t="str">
        <f>IFERROR(VLOOKUP($A268,'Raw - F'!$B:$Q,4,FALSE),"")</f>
        <v>South</v>
      </c>
      <c r="D268" s="18" t="str">
        <f>IFERROR(VLOOKUP($A268,'Raw - F'!$B:$Q,3,FALSE),"")</f>
        <v>KEMPTON PARK</v>
      </c>
      <c r="E268" s="18" t="str">
        <f>IFERROR(VLOOKUP($A268,'Raw - F'!$B:$Q,9,FALSE),"")</f>
        <v>Hcap</v>
      </c>
      <c r="F268" s="18" t="str">
        <f>SUBSTITUTE(IFERROR(VLOOKUP($A268,'Raw - F'!$B:$N,13,FALSE),""),"0","")</f>
        <v>3YO</v>
      </c>
      <c r="G268" s="18" t="str">
        <f>SUBSTITUTE(IFERROR(VLOOKUP($A268,'Raw - F'!$B:$N,10,FALSE),""),"0","")</f>
        <v/>
      </c>
      <c r="H268" s="18" t="str">
        <f>SUBSTITUTE(IFERROR(VLOOKUP($A268,'Raw - F'!$B:$N,11,FALSE),""),"0","")</f>
        <v/>
      </c>
      <c r="I268" s="40" t="str">
        <f>IF(IFERROR(VLOOKUP($A268,'Raw - F'!$B:$P,15,FALSE),"")=0,"",IFERROR(VLOOKUP($A268,'Raw - F'!$B:$P,15,FALSE),""))</f>
        <v/>
      </c>
      <c r="J268" s="18">
        <f>IFERROR(VLOOKUP($A268,'Raw - F'!$B:$N,8,FALSE),"")</f>
        <v>3</v>
      </c>
      <c r="K268" s="18" t="str">
        <f>IFERROR(VLOOKUP($A268,'Raw - F'!$B:$V,16,FALSE),"")</f>
        <v>71-90</v>
      </c>
      <c r="L268" s="18" t="str">
        <f>IFERROR(VLOOKUP($A268,'Raw - F'!$B:$O,14,FALSE),"")</f>
        <v>A</v>
      </c>
      <c r="M268" s="18" t="str">
        <f>IFERROR(VLOOKUP($A268,'Raw - F'!$B:$O,6,FALSE),"")</f>
        <v>7f</v>
      </c>
    </row>
    <row r="269" spans="1:13" x14ac:dyDescent="0.35">
      <c r="A269">
        <v>260</v>
      </c>
      <c r="B269" s="19">
        <f>IFERROR(VLOOKUP($A269,'Raw - F'!$B:$Q,2,FALSE),"")</f>
        <v>44055</v>
      </c>
      <c r="C269" s="18" t="str">
        <f>IFERROR(VLOOKUP($A269,'Raw - F'!$B:$Q,4,FALSE),"")</f>
        <v>South</v>
      </c>
      <c r="D269" s="18" t="str">
        <f>IFERROR(VLOOKUP($A269,'Raw - F'!$B:$Q,3,FALSE),"")</f>
        <v>KEMPTON PARK</v>
      </c>
      <c r="E269" s="18" t="str">
        <f>IFERROR(VLOOKUP($A269,'Raw - F'!$B:$Q,9,FALSE),"")</f>
        <v>Hcap</v>
      </c>
      <c r="F269" s="18" t="str">
        <f>SUBSTITUTE(IFERROR(VLOOKUP($A269,'Raw - F'!$B:$N,13,FALSE),""),"0","")</f>
        <v>4YO+</v>
      </c>
      <c r="G269" s="18" t="str">
        <f>SUBSTITUTE(IFERROR(VLOOKUP($A269,'Raw - F'!$B:$N,10,FALSE),""),"0","")</f>
        <v/>
      </c>
      <c r="H269" s="18" t="str">
        <f>SUBSTITUTE(IFERROR(VLOOKUP($A269,'Raw - F'!$B:$N,11,FALSE),""),"0","")</f>
        <v/>
      </c>
      <c r="I269" s="40" t="str">
        <f>IF(IFERROR(VLOOKUP($A269,'Raw - F'!$B:$P,15,FALSE),"")=0,"",IFERROR(VLOOKUP($A269,'Raw - F'!$B:$P,15,FALSE),""))</f>
        <v/>
      </c>
      <c r="J269" s="18">
        <f>IFERROR(VLOOKUP($A269,'Raw - F'!$B:$N,8,FALSE),"")</f>
        <v>6</v>
      </c>
      <c r="K269" s="18" t="str">
        <f>IFERROR(VLOOKUP($A269,'Raw - F'!$B:$V,16,FALSE),"")</f>
        <v>41-60</v>
      </c>
      <c r="L269" s="18" t="str">
        <f>IFERROR(VLOOKUP($A269,'Raw - F'!$B:$O,14,FALSE),"")</f>
        <v>A</v>
      </c>
      <c r="M269" s="18" t="str">
        <f>IFERROR(VLOOKUP($A269,'Raw - F'!$B:$O,6,FALSE),"")</f>
        <v>1m 4f</v>
      </c>
    </row>
    <row r="270" spans="1:13" x14ac:dyDescent="0.35">
      <c r="A270">
        <v>261</v>
      </c>
      <c r="B270" s="19">
        <f>IFERROR(VLOOKUP($A270,'Raw - F'!$B:$Q,2,FALSE),"")</f>
        <v>44055</v>
      </c>
      <c r="C270" s="18" t="str">
        <f>IFERROR(VLOOKUP($A270,'Raw - F'!$B:$Q,4,FALSE),"")</f>
        <v>South</v>
      </c>
      <c r="D270" s="18" t="str">
        <f>IFERROR(VLOOKUP($A270,'Raw - F'!$B:$Q,3,FALSE),"")</f>
        <v>KEMPTON PARK</v>
      </c>
      <c r="E270" s="18" t="str">
        <f>IFERROR(VLOOKUP($A270,'Raw - F'!$B:$Q,9,FALSE),"")</f>
        <v>Hcap</v>
      </c>
      <c r="F270" s="18" t="str">
        <f>SUBSTITUTE(IFERROR(VLOOKUP($A270,'Raw - F'!$B:$N,13,FALSE),""),"0","")</f>
        <v>2YO</v>
      </c>
      <c r="G270" s="18" t="str">
        <f>SUBSTITUTE(IFERROR(VLOOKUP($A270,'Raw - F'!$B:$N,10,FALSE),""),"0","")</f>
        <v/>
      </c>
      <c r="H270" s="18" t="str">
        <f>SUBSTITUTE(IFERROR(VLOOKUP($A270,'Raw - F'!$B:$N,11,FALSE),""),"0","")</f>
        <v/>
      </c>
      <c r="I270" s="40" t="str">
        <f>IF(IFERROR(VLOOKUP($A270,'Raw - F'!$B:$P,15,FALSE),"")=0,"",IFERROR(VLOOKUP($A270,'Raw - F'!$B:$P,15,FALSE),""))</f>
        <v/>
      </c>
      <c r="J270" s="18">
        <f>IFERROR(VLOOKUP($A270,'Raw - F'!$B:$N,8,FALSE),"")</f>
        <v>6</v>
      </c>
      <c r="K270" s="18" t="str">
        <f>IFERROR(VLOOKUP($A270,'Raw - F'!$B:$V,16,FALSE),"")</f>
        <v>41-60</v>
      </c>
      <c r="L270" s="18" t="str">
        <f>IFERROR(VLOOKUP($A270,'Raw - F'!$B:$O,14,FALSE),"")</f>
        <v>A</v>
      </c>
      <c r="M270" s="18" t="str">
        <f>IFERROR(VLOOKUP($A270,'Raw - F'!$B:$O,6,FALSE),"")</f>
        <v>7f</v>
      </c>
    </row>
    <row r="271" spans="1:13" x14ac:dyDescent="0.35">
      <c r="A271">
        <v>262</v>
      </c>
      <c r="B271" s="19">
        <f>IFERROR(VLOOKUP($A271,'Raw - F'!$B:$Q,2,FALSE),"")</f>
        <v>44055</v>
      </c>
      <c r="C271" s="18" t="str">
        <f>IFERROR(VLOOKUP($A271,'Raw - F'!$B:$Q,4,FALSE),"")</f>
        <v>South</v>
      </c>
      <c r="D271" s="18" t="str">
        <f>IFERROR(VLOOKUP($A271,'Raw - F'!$B:$Q,3,FALSE),"")</f>
        <v>KEMPTON PARK</v>
      </c>
      <c r="E271" s="18" t="str">
        <f>IFERROR(VLOOKUP($A271,'Raw - F'!$B:$Q,9,FALSE),"")</f>
        <v>WFA</v>
      </c>
      <c r="F271" s="18" t="str">
        <f>SUBSTITUTE(IFERROR(VLOOKUP($A271,'Raw - F'!$B:$N,13,FALSE),""),"0","")</f>
        <v>2YO</v>
      </c>
      <c r="G271" s="18" t="str">
        <f>SUBSTITUTE(IFERROR(VLOOKUP($A271,'Raw - F'!$B:$N,10,FALSE),""),"0","")</f>
        <v>Nov</v>
      </c>
      <c r="H271" s="18" t="str">
        <f>SUBSTITUTE(IFERROR(VLOOKUP($A271,'Raw - F'!$B:$N,11,FALSE),""),"0","")</f>
        <v/>
      </c>
      <c r="I271" s="40" t="str">
        <f>IF(IFERROR(VLOOKUP($A271,'Raw - F'!$B:$P,15,FALSE),"")=0,"",IFERROR(VLOOKUP($A271,'Raw - F'!$B:$P,15,FALSE),""))</f>
        <v/>
      </c>
      <c r="J271" s="18">
        <f>IFERROR(VLOOKUP($A271,'Raw - F'!$B:$N,8,FALSE),"")</f>
        <v>5</v>
      </c>
      <c r="K271" s="18">
        <f>IFERROR(VLOOKUP($A271,'Raw - F'!$B:$V,16,FALSE),"")</f>
        <v>0</v>
      </c>
      <c r="L271" s="18" t="str">
        <f>IFERROR(VLOOKUP($A271,'Raw - F'!$B:$O,14,FALSE),"")</f>
        <v>F</v>
      </c>
      <c r="M271" s="18" t="str">
        <f>IFERROR(VLOOKUP($A271,'Raw - F'!$B:$O,6,FALSE),"")</f>
        <v>7f</v>
      </c>
    </row>
    <row r="272" spans="1:13" x14ac:dyDescent="0.35">
      <c r="A272">
        <v>263</v>
      </c>
      <c r="B272" s="19">
        <f>IFERROR(VLOOKUP($A272,'Raw - F'!$B:$Q,2,FALSE),"")</f>
        <v>44055</v>
      </c>
      <c r="C272" s="18" t="str">
        <f>IFERROR(VLOOKUP($A272,'Raw - F'!$B:$Q,4,FALSE),"")</f>
        <v>South</v>
      </c>
      <c r="D272" s="18" t="str">
        <f>IFERROR(VLOOKUP($A272,'Raw - F'!$B:$Q,3,FALSE),"")</f>
        <v>KEMPTON PARK</v>
      </c>
      <c r="E272" s="18" t="str">
        <f>IFERROR(VLOOKUP($A272,'Raw - F'!$B:$Q,9,FALSE),"")</f>
        <v>WFA</v>
      </c>
      <c r="F272" s="18" t="str">
        <f>SUBSTITUTE(IFERROR(VLOOKUP($A272,'Raw - F'!$B:$N,13,FALSE),""),"0","")</f>
        <v>3YO+</v>
      </c>
      <c r="G272" s="18" t="str">
        <f>SUBSTITUTE(IFERROR(VLOOKUP($A272,'Raw - F'!$B:$N,10,FALSE),""),"0","")</f>
        <v>Nov</v>
      </c>
      <c r="H272" s="18" t="str">
        <f>SUBSTITUTE(IFERROR(VLOOKUP($A272,'Raw - F'!$B:$N,11,FALSE),""),"0","")</f>
        <v/>
      </c>
      <c r="I272" s="40" t="str">
        <f>IF(IFERROR(VLOOKUP($A272,'Raw - F'!$B:$P,15,FALSE),"")=0,"",IFERROR(VLOOKUP($A272,'Raw - F'!$B:$P,15,FALSE),""))</f>
        <v/>
      </c>
      <c r="J272" s="18">
        <f>IFERROR(VLOOKUP($A272,'Raw - F'!$B:$N,8,FALSE),"")</f>
        <v>5</v>
      </c>
      <c r="K272" s="18">
        <f>IFERROR(VLOOKUP($A272,'Raw - F'!$B:$V,16,FALSE),"")</f>
        <v>0</v>
      </c>
      <c r="L272" s="18" t="str">
        <f>IFERROR(VLOOKUP($A272,'Raw - F'!$B:$O,14,FALSE),"")</f>
        <v>F</v>
      </c>
      <c r="M272" s="18" t="str">
        <f>IFERROR(VLOOKUP($A272,'Raw - F'!$B:$O,6,FALSE),"")</f>
        <v>7f</v>
      </c>
    </row>
    <row r="273" spans="1:13" x14ac:dyDescent="0.35">
      <c r="A273">
        <v>264</v>
      </c>
      <c r="B273" s="19">
        <f>IFERROR(VLOOKUP($A273,'Raw - F'!$B:$Q,2,FALSE),"")</f>
        <v>44055</v>
      </c>
      <c r="C273" s="18" t="str">
        <f>IFERROR(VLOOKUP($A273,'Raw - F'!$B:$Q,4,FALSE),"")</f>
        <v>South</v>
      </c>
      <c r="D273" s="18" t="str">
        <f>IFERROR(VLOOKUP($A273,'Raw - F'!$B:$Q,3,FALSE),"")</f>
        <v>KEMPTON PARK</v>
      </c>
      <c r="E273" s="18" t="str">
        <f>IFERROR(VLOOKUP($A273,'Raw - F'!$B:$Q,9,FALSE),"")</f>
        <v>WFA</v>
      </c>
      <c r="F273" s="18" t="str">
        <f>SUBSTITUTE(IFERROR(VLOOKUP($A273,'Raw - F'!$B:$N,13,FALSE),""),"0","")</f>
        <v>3YO+</v>
      </c>
      <c r="G273" s="18" t="str">
        <f>SUBSTITUTE(IFERROR(VLOOKUP($A273,'Raw - F'!$B:$N,10,FALSE),""),"0","")</f>
        <v>Nov</v>
      </c>
      <c r="H273" s="18" t="str">
        <f>SUBSTITUTE(IFERROR(VLOOKUP($A273,'Raw - F'!$B:$N,11,FALSE),""),"0","")</f>
        <v/>
      </c>
      <c r="I273" s="40" t="str">
        <f>IF(IFERROR(VLOOKUP($A273,'Raw - F'!$B:$P,15,FALSE),"")=0,"",IFERROR(VLOOKUP($A273,'Raw - F'!$B:$P,15,FALSE),""))</f>
        <v/>
      </c>
      <c r="J273" s="18">
        <f>IFERROR(VLOOKUP($A273,'Raw - F'!$B:$N,8,FALSE),"")</f>
        <v>5</v>
      </c>
      <c r="K273" s="18">
        <f>IFERROR(VLOOKUP($A273,'Raw - F'!$B:$V,16,FALSE),"")</f>
        <v>0</v>
      </c>
      <c r="L273" s="18" t="str">
        <f>IFERROR(VLOOKUP($A273,'Raw - F'!$B:$O,14,FALSE),"")</f>
        <v>A</v>
      </c>
      <c r="M273" s="18" t="str">
        <f>IFERROR(VLOOKUP($A273,'Raw - F'!$B:$O,6,FALSE),"")</f>
        <v>1m 4f</v>
      </c>
    </row>
    <row r="274" spans="1:13" x14ac:dyDescent="0.35">
      <c r="A274">
        <v>265</v>
      </c>
      <c r="B274" s="19">
        <f>IFERROR(VLOOKUP($A274,'Raw - F'!$B:$Q,2,FALSE),"")</f>
        <v>44055</v>
      </c>
      <c r="C274" s="18" t="str">
        <f>IFERROR(VLOOKUP($A274,'Raw - F'!$B:$Q,4,FALSE),"")</f>
        <v>Midlands</v>
      </c>
      <c r="D274" s="18" t="str">
        <f>IFERROR(VLOOKUP($A274,'Raw - F'!$B:$Q,3,FALSE),"")</f>
        <v>WOLVERHAMPTON</v>
      </c>
      <c r="E274" s="18" t="str">
        <f>IFERROR(VLOOKUP($A274,'Raw - F'!$B:$Q,9,FALSE),"")</f>
        <v>Hcap</v>
      </c>
      <c r="F274" s="18" t="str">
        <f>SUBSTITUTE(IFERROR(VLOOKUP($A274,'Raw - F'!$B:$N,13,FALSE),""),"0","")</f>
        <v>3YO</v>
      </c>
      <c r="G274" s="18" t="str">
        <f>SUBSTITUTE(IFERROR(VLOOKUP($A274,'Raw - F'!$B:$N,10,FALSE),""),"0","")</f>
        <v/>
      </c>
      <c r="H274" s="18" t="str">
        <f>SUBSTITUTE(IFERROR(VLOOKUP($A274,'Raw - F'!$B:$N,11,FALSE),""),"0","")</f>
        <v/>
      </c>
      <c r="I274" s="40" t="str">
        <f>IF(IFERROR(VLOOKUP($A274,'Raw - F'!$B:$P,15,FALSE),"")=0,"",IFERROR(VLOOKUP($A274,'Raw - F'!$B:$P,15,FALSE),""))</f>
        <v/>
      </c>
      <c r="J274" s="18">
        <f>IFERROR(VLOOKUP($A274,'Raw - F'!$B:$N,8,FALSE),"")</f>
        <v>6</v>
      </c>
      <c r="K274" s="18" t="str">
        <f>IFERROR(VLOOKUP($A274,'Raw - F'!$B:$V,16,FALSE),"")</f>
        <v>46-65</v>
      </c>
      <c r="L274" s="18" t="str">
        <f>IFERROR(VLOOKUP($A274,'Raw - F'!$B:$O,14,FALSE),"")</f>
        <v>A</v>
      </c>
      <c r="M274" s="18" t="str">
        <f>IFERROR(VLOOKUP($A274,'Raw - F'!$B:$O,6,FALSE),"")</f>
        <v>6f</v>
      </c>
    </row>
    <row r="275" spans="1:13" x14ac:dyDescent="0.35">
      <c r="A275">
        <v>266</v>
      </c>
      <c r="B275" s="19">
        <f>IFERROR(VLOOKUP($A275,'Raw - F'!$B:$Q,2,FALSE),"")</f>
        <v>44055</v>
      </c>
      <c r="C275" s="18" t="str">
        <f>IFERROR(VLOOKUP($A275,'Raw - F'!$B:$Q,4,FALSE),"")</f>
        <v>Midlands</v>
      </c>
      <c r="D275" s="18" t="str">
        <f>IFERROR(VLOOKUP($A275,'Raw - F'!$B:$Q,3,FALSE),"")</f>
        <v>WOLVERHAMPTON</v>
      </c>
      <c r="E275" s="18" t="str">
        <f>IFERROR(VLOOKUP($A275,'Raw - F'!$B:$Q,9,FALSE),"")</f>
        <v>WFA</v>
      </c>
      <c r="F275" s="18" t="str">
        <f>SUBSTITUTE(IFERROR(VLOOKUP($A275,'Raw - F'!$B:$N,13,FALSE),""),"0","")</f>
        <v>2YO</v>
      </c>
      <c r="G275" s="18" t="str">
        <f>SUBSTITUTE(IFERROR(VLOOKUP($A275,'Raw - F'!$B:$N,10,FALSE),""),"0","")</f>
        <v>Mdn</v>
      </c>
      <c r="H275" s="18" t="str">
        <f>SUBSTITUTE(IFERROR(VLOOKUP($A275,'Raw - F'!$B:$N,11,FALSE),""),"0","")</f>
        <v/>
      </c>
      <c r="I275" s="40" t="str">
        <f>IF(IFERROR(VLOOKUP($A275,'Raw - F'!$B:$P,15,FALSE),"")=0,"",IFERROR(VLOOKUP($A275,'Raw - F'!$B:$P,15,FALSE),""))</f>
        <v/>
      </c>
      <c r="J275" s="18">
        <f>IFERROR(VLOOKUP($A275,'Raw - F'!$B:$N,8,FALSE),"")</f>
        <v>5</v>
      </c>
      <c r="K275" s="18">
        <f>IFERROR(VLOOKUP($A275,'Raw - F'!$B:$V,16,FALSE),"")</f>
        <v>0</v>
      </c>
      <c r="L275" s="18" t="str">
        <f>IFERROR(VLOOKUP($A275,'Raw - F'!$B:$O,14,FALSE),"")</f>
        <v>A</v>
      </c>
      <c r="M275" s="18" t="str">
        <f>IFERROR(VLOOKUP($A275,'Raw - F'!$B:$O,6,FALSE),"")</f>
        <v>1m 1f</v>
      </c>
    </row>
    <row r="276" spans="1:13" x14ac:dyDescent="0.35">
      <c r="A276">
        <v>267</v>
      </c>
      <c r="B276" s="19">
        <f>IFERROR(VLOOKUP($A276,'Raw - F'!$B:$Q,2,FALSE),"")</f>
        <v>44055</v>
      </c>
      <c r="C276" s="18" t="str">
        <f>IFERROR(VLOOKUP($A276,'Raw - F'!$B:$Q,4,FALSE),"")</f>
        <v>Midlands</v>
      </c>
      <c r="D276" s="18" t="str">
        <f>IFERROR(VLOOKUP($A276,'Raw - F'!$B:$Q,3,FALSE),"")</f>
        <v>WOLVERHAMPTON</v>
      </c>
      <c r="E276" s="18" t="str">
        <f>IFERROR(VLOOKUP($A276,'Raw - F'!$B:$Q,9,FALSE),"")</f>
        <v>Hcap</v>
      </c>
      <c r="F276" s="18" t="str">
        <f>SUBSTITUTE(IFERROR(VLOOKUP($A276,'Raw - F'!$B:$N,13,FALSE),""),"0","")</f>
        <v>3YO+</v>
      </c>
      <c r="G276" s="18" t="str">
        <f>SUBSTITUTE(IFERROR(VLOOKUP($A276,'Raw - F'!$B:$N,10,FALSE),""),"0","")</f>
        <v/>
      </c>
      <c r="H276" s="18" t="str">
        <f>SUBSTITUTE(IFERROR(VLOOKUP($A276,'Raw - F'!$B:$N,11,FALSE),""),"0","")</f>
        <v/>
      </c>
      <c r="I276" s="40" t="str">
        <f>IF(IFERROR(VLOOKUP($A276,'Raw - F'!$B:$P,15,FALSE),"")=0,"",IFERROR(VLOOKUP($A276,'Raw - F'!$B:$P,15,FALSE),""))</f>
        <v/>
      </c>
      <c r="J276" s="18">
        <f>IFERROR(VLOOKUP($A276,'Raw - F'!$B:$N,8,FALSE),"")</f>
        <v>5</v>
      </c>
      <c r="K276" s="18" t="str">
        <f>IFERROR(VLOOKUP($A276,'Raw - F'!$B:$V,16,FALSE),"")</f>
        <v>56-75</v>
      </c>
      <c r="L276" s="18" t="str">
        <f>IFERROR(VLOOKUP($A276,'Raw - F'!$B:$O,14,FALSE),"")</f>
        <v>A</v>
      </c>
      <c r="M276" s="18" t="str">
        <f>IFERROR(VLOOKUP($A276,'Raw - F'!$B:$O,6,FALSE),"")</f>
        <v>1m 2f</v>
      </c>
    </row>
    <row r="277" spans="1:13" x14ac:dyDescent="0.35">
      <c r="A277">
        <v>268</v>
      </c>
      <c r="B277" s="19">
        <f>IFERROR(VLOOKUP($A277,'Raw - F'!$B:$Q,2,FALSE),"")</f>
        <v>44055</v>
      </c>
      <c r="C277" s="18" t="str">
        <f>IFERROR(VLOOKUP($A277,'Raw - F'!$B:$Q,4,FALSE),"")</f>
        <v>Midlands</v>
      </c>
      <c r="D277" s="18" t="str">
        <f>IFERROR(VLOOKUP($A277,'Raw - F'!$B:$Q,3,FALSE),"")</f>
        <v>WOLVERHAMPTON</v>
      </c>
      <c r="E277" s="18" t="str">
        <f>IFERROR(VLOOKUP($A277,'Raw - F'!$B:$Q,9,FALSE),"")</f>
        <v>WFA</v>
      </c>
      <c r="F277" s="18" t="str">
        <f>SUBSTITUTE(IFERROR(VLOOKUP($A277,'Raw - F'!$B:$N,13,FALSE),""),"0","")</f>
        <v>3YO+</v>
      </c>
      <c r="G277" s="18" t="str">
        <f>SUBSTITUTE(IFERROR(VLOOKUP($A277,'Raw - F'!$B:$N,10,FALSE),""),"0","")</f>
        <v>Nov</v>
      </c>
      <c r="H277" s="18" t="str">
        <f>SUBSTITUTE(IFERROR(VLOOKUP($A277,'Raw - F'!$B:$N,11,FALSE),""),"0","")</f>
        <v/>
      </c>
      <c r="I277" s="40" t="str">
        <f>IF(IFERROR(VLOOKUP($A277,'Raw - F'!$B:$P,15,FALSE),"")=0,"",IFERROR(VLOOKUP($A277,'Raw - F'!$B:$P,15,FALSE),""))</f>
        <v/>
      </c>
      <c r="J277" s="18">
        <f>IFERROR(VLOOKUP($A277,'Raw - F'!$B:$N,8,FALSE),"")</f>
        <v>5</v>
      </c>
      <c r="K277" s="18">
        <f>IFERROR(VLOOKUP($A277,'Raw - F'!$B:$V,16,FALSE),"")</f>
        <v>0</v>
      </c>
      <c r="L277" s="18" t="str">
        <f>IFERROR(VLOOKUP($A277,'Raw - F'!$B:$O,14,FALSE),"")</f>
        <v>A</v>
      </c>
      <c r="M277" s="18" t="str">
        <f>IFERROR(VLOOKUP($A277,'Raw - F'!$B:$O,6,FALSE),"")</f>
        <v>1m 2f</v>
      </c>
    </row>
    <row r="278" spans="1:13" x14ac:dyDescent="0.35">
      <c r="A278">
        <v>269</v>
      </c>
      <c r="B278" s="19">
        <f>IFERROR(VLOOKUP($A278,'Raw - F'!$B:$Q,2,FALSE),"")</f>
        <v>44055</v>
      </c>
      <c r="C278" s="18" t="str">
        <f>IFERROR(VLOOKUP($A278,'Raw - F'!$B:$Q,4,FALSE),"")</f>
        <v>Midlands</v>
      </c>
      <c r="D278" s="18" t="str">
        <f>IFERROR(VLOOKUP($A278,'Raw - F'!$B:$Q,3,FALSE),"")</f>
        <v>WOLVERHAMPTON</v>
      </c>
      <c r="E278" s="18" t="str">
        <f>IFERROR(VLOOKUP($A278,'Raw - F'!$B:$Q,9,FALSE),"")</f>
        <v>Hcap</v>
      </c>
      <c r="F278" s="18" t="str">
        <f>SUBSTITUTE(IFERROR(VLOOKUP($A278,'Raw - F'!$B:$N,13,FALSE),""),"0","")</f>
        <v>2YO</v>
      </c>
      <c r="G278" s="18" t="str">
        <f>SUBSTITUTE(IFERROR(VLOOKUP($A278,'Raw - F'!$B:$N,10,FALSE),""),"0","")</f>
        <v/>
      </c>
      <c r="H278" s="18" t="str">
        <f>SUBSTITUTE(IFERROR(VLOOKUP($A278,'Raw - F'!$B:$N,11,FALSE),""),"0","")</f>
        <v/>
      </c>
      <c r="I278" s="40" t="str">
        <f>IF(IFERROR(VLOOKUP($A278,'Raw - F'!$B:$P,15,FALSE),"")=0,"",IFERROR(VLOOKUP($A278,'Raw - F'!$B:$P,15,FALSE),""))</f>
        <v/>
      </c>
      <c r="J278" s="18">
        <f>IFERROR(VLOOKUP($A278,'Raw - F'!$B:$N,8,FALSE),"")</f>
        <v>6</v>
      </c>
      <c r="K278" s="18" t="str">
        <f>IFERROR(VLOOKUP($A278,'Raw - F'!$B:$V,16,FALSE),"")</f>
        <v>41-60</v>
      </c>
      <c r="L278" s="18" t="str">
        <f>IFERROR(VLOOKUP($A278,'Raw - F'!$B:$O,14,FALSE),"")</f>
        <v>A</v>
      </c>
      <c r="M278" s="18" t="str">
        <f>IFERROR(VLOOKUP($A278,'Raw - F'!$B:$O,6,FALSE),"")</f>
        <v>5f</v>
      </c>
    </row>
    <row r="279" spans="1:13" x14ac:dyDescent="0.35">
      <c r="A279">
        <v>270</v>
      </c>
      <c r="B279" s="19">
        <f>IFERROR(VLOOKUP($A279,'Raw - F'!$B:$Q,2,FALSE),"")</f>
        <v>44055</v>
      </c>
      <c r="C279" s="18" t="str">
        <f>IFERROR(VLOOKUP($A279,'Raw - F'!$B:$Q,4,FALSE),"")</f>
        <v>Midlands</v>
      </c>
      <c r="D279" s="18" t="str">
        <f>IFERROR(VLOOKUP($A279,'Raw - F'!$B:$Q,3,FALSE),"")</f>
        <v>WOLVERHAMPTON</v>
      </c>
      <c r="E279" s="18" t="str">
        <f>IFERROR(VLOOKUP($A279,'Raw - F'!$B:$Q,9,FALSE),"")</f>
        <v>Hcap</v>
      </c>
      <c r="F279" s="18" t="str">
        <f>SUBSTITUTE(IFERROR(VLOOKUP($A279,'Raw - F'!$B:$N,13,FALSE),""),"0","")</f>
        <v>3YO+</v>
      </c>
      <c r="G279" s="18" t="str">
        <f>SUBSTITUTE(IFERROR(VLOOKUP($A279,'Raw - F'!$B:$N,10,FALSE),""),"0","")</f>
        <v/>
      </c>
      <c r="H279" s="18" t="str">
        <f>SUBSTITUTE(IFERROR(VLOOKUP($A279,'Raw - F'!$B:$N,11,FALSE),""),"0","")</f>
        <v/>
      </c>
      <c r="I279" s="40" t="str">
        <f>IF(IFERROR(VLOOKUP($A279,'Raw - F'!$B:$P,15,FALSE),"")=0,"",IFERROR(VLOOKUP($A279,'Raw - F'!$B:$P,15,FALSE),""))</f>
        <v/>
      </c>
      <c r="J279" s="18">
        <f>IFERROR(VLOOKUP($A279,'Raw - F'!$B:$N,8,FALSE),"")</f>
        <v>6</v>
      </c>
      <c r="K279" s="18" t="str">
        <f>IFERROR(VLOOKUP($A279,'Raw - F'!$B:$V,16,FALSE),"")</f>
        <v>41-60</v>
      </c>
      <c r="L279" s="18" t="str">
        <f>IFERROR(VLOOKUP($A279,'Raw - F'!$B:$O,14,FALSE),"")</f>
        <v>A</v>
      </c>
      <c r="M279" s="18" t="str">
        <f>IFERROR(VLOOKUP($A279,'Raw - F'!$B:$O,6,FALSE),"")</f>
        <v>5f</v>
      </c>
    </row>
    <row r="280" spans="1:13" x14ac:dyDescent="0.35">
      <c r="A280">
        <v>271</v>
      </c>
      <c r="B280" s="19">
        <f>IFERROR(VLOOKUP($A280,'Raw - F'!$B:$Q,2,FALSE),"")</f>
        <v>44055</v>
      </c>
      <c r="C280" s="18" t="str">
        <f>IFERROR(VLOOKUP($A280,'Raw - F'!$B:$Q,4,FALSE),"")</f>
        <v>Midlands</v>
      </c>
      <c r="D280" s="18" t="str">
        <f>IFERROR(VLOOKUP($A280,'Raw - F'!$B:$Q,3,FALSE),"")</f>
        <v>WOLVERHAMPTON</v>
      </c>
      <c r="E280" s="18" t="str">
        <f>IFERROR(VLOOKUP($A280,'Raw - F'!$B:$Q,9,FALSE),"")</f>
        <v>Hcap</v>
      </c>
      <c r="F280" s="18" t="str">
        <f>SUBSTITUTE(IFERROR(VLOOKUP($A280,'Raw - F'!$B:$N,13,FALSE),""),"0","")</f>
        <v>3YO+</v>
      </c>
      <c r="G280" s="18" t="str">
        <f>SUBSTITUTE(IFERROR(VLOOKUP($A280,'Raw - F'!$B:$N,10,FALSE),""),"0","")</f>
        <v/>
      </c>
      <c r="H280" s="18" t="str">
        <f>SUBSTITUTE(IFERROR(VLOOKUP($A280,'Raw - F'!$B:$N,11,FALSE),""),"0","")</f>
        <v/>
      </c>
      <c r="I280" s="40" t="str">
        <f>IF(IFERROR(VLOOKUP($A280,'Raw - F'!$B:$P,15,FALSE),"")=0,"",IFERROR(VLOOKUP($A280,'Raw - F'!$B:$P,15,FALSE),""))</f>
        <v/>
      </c>
      <c r="J280" s="18">
        <f>IFERROR(VLOOKUP($A280,'Raw - F'!$B:$N,8,FALSE),"")</f>
        <v>4</v>
      </c>
      <c r="K280" s="18" t="str">
        <f>IFERROR(VLOOKUP($A280,'Raw - F'!$B:$V,16,FALSE),"")</f>
        <v>66-85</v>
      </c>
      <c r="L280" s="18" t="str">
        <f>IFERROR(VLOOKUP($A280,'Raw - F'!$B:$O,14,FALSE),"")</f>
        <v>A</v>
      </c>
      <c r="M280" s="18" t="str">
        <f>IFERROR(VLOOKUP($A280,'Raw - F'!$B:$O,6,FALSE),"")</f>
        <v>5f</v>
      </c>
    </row>
    <row r="281" spans="1:13" x14ac:dyDescent="0.35">
      <c r="A281">
        <v>272</v>
      </c>
      <c r="B281" s="19">
        <f>IFERROR(VLOOKUP($A281,'Raw - F'!$B:$Q,2,FALSE),"")</f>
        <v>44055</v>
      </c>
      <c r="C281" s="18" t="str">
        <f>IFERROR(VLOOKUP($A281,'Raw - F'!$B:$Q,4,FALSE),"")</f>
        <v>Midlands</v>
      </c>
      <c r="D281" s="18" t="str">
        <f>IFERROR(VLOOKUP($A281,'Raw - F'!$B:$Q,3,FALSE),"")</f>
        <v>WOLVERHAMPTON</v>
      </c>
      <c r="E281" s="18" t="str">
        <f>IFERROR(VLOOKUP($A281,'Raw - F'!$B:$Q,9,FALSE),"")</f>
        <v>Hcap</v>
      </c>
      <c r="F281" s="18" t="str">
        <f>SUBSTITUTE(IFERROR(VLOOKUP($A281,'Raw - F'!$B:$N,13,FALSE),""),"0","")</f>
        <v>3YO+</v>
      </c>
      <c r="G281" s="18" t="str">
        <f>SUBSTITUTE(IFERROR(VLOOKUP($A281,'Raw - F'!$B:$N,10,FALSE),""),"0","")</f>
        <v/>
      </c>
      <c r="H281" s="18" t="str">
        <f>SUBSTITUTE(IFERROR(VLOOKUP($A281,'Raw - F'!$B:$N,11,FALSE),""),"0","")</f>
        <v/>
      </c>
      <c r="I281" s="40" t="str">
        <f>IF(IFERROR(VLOOKUP($A281,'Raw - F'!$B:$P,15,FALSE),"")=0,"",IFERROR(VLOOKUP($A281,'Raw - F'!$B:$P,15,FALSE),""))</f>
        <v/>
      </c>
      <c r="J281" s="18">
        <f>IFERROR(VLOOKUP($A281,'Raw - F'!$B:$N,8,FALSE),"")</f>
        <v>4</v>
      </c>
      <c r="K281" s="18" t="str">
        <f>IFERROR(VLOOKUP($A281,'Raw - F'!$B:$V,16,FALSE),"")</f>
        <v>61-80</v>
      </c>
      <c r="L281" s="18" t="str">
        <f>IFERROR(VLOOKUP($A281,'Raw - F'!$B:$O,14,FALSE),"")</f>
        <v>A</v>
      </c>
      <c r="M281" s="18" t="str">
        <f>IFERROR(VLOOKUP($A281,'Raw - F'!$B:$O,6,FALSE),"")</f>
        <v>7f</v>
      </c>
    </row>
    <row r="282" spans="1:13" x14ac:dyDescent="0.35">
      <c r="A282">
        <v>273</v>
      </c>
      <c r="B282" s="19">
        <f>IFERROR(VLOOKUP($A282,'Raw - F'!$B:$Q,2,FALSE),"")</f>
        <v>44056</v>
      </c>
      <c r="C282" s="18" t="str">
        <f>IFERROR(VLOOKUP($A282,'Raw - F'!$B:$Q,4,FALSE),"")</f>
        <v>South</v>
      </c>
      <c r="D282" s="18" t="str">
        <f>IFERROR(VLOOKUP($A282,'Raw - F'!$B:$Q,3,FALSE),"")</f>
        <v>BATH</v>
      </c>
      <c r="E282" s="18" t="str">
        <f>IFERROR(VLOOKUP($A282,'Raw - F'!$B:$Q,9,FALSE),"")</f>
        <v>Hcap</v>
      </c>
      <c r="F282" s="18" t="str">
        <f>SUBSTITUTE(IFERROR(VLOOKUP($A282,'Raw - F'!$B:$N,13,FALSE),""),"0","")</f>
        <v>4YO+</v>
      </c>
      <c r="G282" s="18" t="str">
        <f>SUBSTITUTE(IFERROR(VLOOKUP($A282,'Raw - F'!$B:$N,10,FALSE),""),"0","")</f>
        <v/>
      </c>
      <c r="H282" s="18" t="str">
        <f>SUBSTITUTE(IFERROR(VLOOKUP($A282,'Raw - F'!$B:$N,11,FALSE),""),"0","")</f>
        <v/>
      </c>
      <c r="I282" s="40" t="str">
        <f>IF(IFERROR(VLOOKUP($A282,'Raw - F'!$B:$P,15,FALSE),"")=0,"",IFERROR(VLOOKUP($A282,'Raw - F'!$B:$P,15,FALSE),""))</f>
        <v/>
      </c>
      <c r="J282" s="18">
        <f>IFERROR(VLOOKUP($A282,'Raw - F'!$B:$N,8,FALSE),"")</f>
        <v>5</v>
      </c>
      <c r="K282" s="18" t="str">
        <f>IFERROR(VLOOKUP($A282,'Raw - F'!$B:$V,16,FALSE),"")</f>
        <v>51-70</v>
      </c>
      <c r="L282" s="18" t="str">
        <f>IFERROR(VLOOKUP($A282,'Raw - F'!$B:$O,14,FALSE),"")</f>
        <v>A</v>
      </c>
      <c r="M282" s="18" t="str">
        <f>IFERROR(VLOOKUP($A282,'Raw - F'!$B:$O,6,FALSE),"")</f>
        <v>6f</v>
      </c>
    </row>
    <row r="283" spans="1:13" x14ac:dyDescent="0.35">
      <c r="A283">
        <v>274</v>
      </c>
      <c r="B283" s="19">
        <f>IFERROR(VLOOKUP($A283,'Raw - F'!$B:$Q,2,FALSE),"")</f>
        <v>44056</v>
      </c>
      <c r="C283" s="18" t="str">
        <f>IFERROR(VLOOKUP($A283,'Raw - F'!$B:$Q,4,FALSE),"")</f>
        <v>South</v>
      </c>
      <c r="D283" s="18" t="str">
        <f>IFERROR(VLOOKUP($A283,'Raw - F'!$B:$Q,3,FALSE),"")</f>
        <v>BATH</v>
      </c>
      <c r="E283" s="18" t="str">
        <f>IFERROR(VLOOKUP($A283,'Raw - F'!$B:$Q,9,FALSE),"")</f>
        <v>Hcap</v>
      </c>
      <c r="F283" s="18" t="str">
        <f>SUBSTITUTE(IFERROR(VLOOKUP($A283,'Raw - F'!$B:$N,13,FALSE),""),"0","")</f>
        <v>3YO+</v>
      </c>
      <c r="G283" s="18" t="str">
        <f>SUBSTITUTE(IFERROR(VLOOKUP($A283,'Raw - F'!$B:$N,10,FALSE),""),"0","")</f>
        <v/>
      </c>
      <c r="H283" s="18" t="str">
        <f>SUBSTITUTE(IFERROR(VLOOKUP($A283,'Raw - F'!$B:$N,11,FALSE),""),"0","")</f>
        <v/>
      </c>
      <c r="I283" s="40" t="str">
        <f>IF(IFERROR(VLOOKUP($A283,'Raw - F'!$B:$P,15,FALSE),"")=0,"",IFERROR(VLOOKUP($A283,'Raw - F'!$B:$P,15,FALSE),""))</f>
        <v/>
      </c>
      <c r="J283" s="18">
        <f>IFERROR(VLOOKUP($A283,'Raw - F'!$B:$N,8,FALSE),"")</f>
        <v>6</v>
      </c>
      <c r="K283" s="18" t="str">
        <f>IFERROR(VLOOKUP($A283,'Raw - F'!$B:$V,16,FALSE),"")</f>
        <v>41-60</v>
      </c>
      <c r="L283" s="18" t="str">
        <f>IFERROR(VLOOKUP($A283,'Raw - F'!$B:$O,14,FALSE),"")</f>
        <v>A</v>
      </c>
      <c r="M283" s="18" t="str">
        <f>IFERROR(VLOOKUP($A283,'Raw - F'!$B:$O,6,FALSE),"")</f>
        <v>1m 2f</v>
      </c>
    </row>
    <row r="284" spans="1:13" x14ac:dyDescent="0.35">
      <c r="A284">
        <v>275</v>
      </c>
      <c r="B284" s="19">
        <f>IFERROR(VLOOKUP($A284,'Raw - F'!$B:$Q,2,FALSE),"")</f>
        <v>44056</v>
      </c>
      <c r="C284" s="18" t="str">
        <f>IFERROR(VLOOKUP($A284,'Raw - F'!$B:$Q,4,FALSE),"")</f>
        <v>South</v>
      </c>
      <c r="D284" s="18" t="str">
        <f>IFERROR(VLOOKUP($A284,'Raw - F'!$B:$Q,3,FALSE),"")</f>
        <v>BATH</v>
      </c>
      <c r="E284" s="18" t="str">
        <f>IFERROR(VLOOKUP($A284,'Raw - F'!$B:$Q,9,FALSE),"")</f>
        <v>Hcap</v>
      </c>
      <c r="F284" s="18" t="str">
        <f>SUBSTITUTE(IFERROR(VLOOKUP($A284,'Raw - F'!$B:$N,13,FALSE),""),"0","")</f>
        <v>4YO+</v>
      </c>
      <c r="G284" s="18" t="str">
        <f>SUBSTITUTE(IFERROR(VLOOKUP($A284,'Raw - F'!$B:$N,10,FALSE),""),"0","")</f>
        <v/>
      </c>
      <c r="H284" s="18" t="str">
        <f>SUBSTITUTE(IFERROR(VLOOKUP($A284,'Raw - F'!$B:$N,11,FALSE),""),"0","")</f>
        <v/>
      </c>
      <c r="I284" s="40" t="str">
        <f>IF(IFERROR(VLOOKUP($A284,'Raw - F'!$B:$P,15,FALSE),"")=0,"",IFERROR(VLOOKUP($A284,'Raw - F'!$B:$P,15,FALSE),""))</f>
        <v/>
      </c>
      <c r="J284" s="18">
        <f>IFERROR(VLOOKUP($A284,'Raw - F'!$B:$N,8,FALSE),"")</f>
        <v>4</v>
      </c>
      <c r="K284" s="18" t="str">
        <f>IFERROR(VLOOKUP($A284,'Raw - F'!$B:$V,16,FALSE),"")</f>
        <v>61-80</v>
      </c>
      <c r="L284" s="18" t="str">
        <f>IFERROR(VLOOKUP($A284,'Raw - F'!$B:$O,14,FALSE),"")</f>
        <v>A</v>
      </c>
      <c r="M284" s="18" t="str">
        <f>IFERROR(VLOOKUP($A284,'Raw - F'!$B:$O,6,FALSE),"")</f>
        <v>1m</v>
      </c>
    </row>
    <row r="285" spans="1:13" x14ac:dyDescent="0.35">
      <c r="A285">
        <v>276</v>
      </c>
      <c r="B285" s="19">
        <f>IFERROR(VLOOKUP($A285,'Raw - F'!$B:$Q,2,FALSE),"")</f>
        <v>44056</v>
      </c>
      <c r="C285" s="18" t="str">
        <f>IFERROR(VLOOKUP($A285,'Raw - F'!$B:$Q,4,FALSE),"")</f>
        <v>South</v>
      </c>
      <c r="D285" s="18" t="str">
        <f>IFERROR(VLOOKUP($A285,'Raw - F'!$B:$Q,3,FALSE),"")</f>
        <v>BATH</v>
      </c>
      <c r="E285" s="18" t="str">
        <f>IFERROR(VLOOKUP($A285,'Raw - F'!$B:$Q,9,FALSE),"")</f>
        <v>Hcap</v>
      </c>
      <c r="F285" s="18" t="str">
        <f>SUBSTITUTE(IFERROR(VLOOKUP($A285,'Raw - F'!$B:$N,13,FALSE),""),"0","")</f>
        <v>3YO</v>
      </c>
      <c r="G285" s="18" t="str">
        <f>SUBSTITUTE(IFERROR(VLOOKUP($A285,'Raw - F'!$B:$N,10,FALSE),""),"0","")</f>
        <v/>
      </c>
      <c r="H285" s="18" t="str">
        <f>SUBSTITUTE(IFERROR(VLOOKUP($A285,'Raw - F'!$B:$N,11,FALSE),""),"0","")</f>
        <v/>
      </c>
      <c r="I285" s="40" t="str">
        <f>IF(IFERROR(VLOOKUP($A285,'Raw - F'!$B:$P,15,FALSE),"")=0,"",IFERROR(VLOOKUP($A285,'Raw - F'!$B:$P,15,FALSE),""))</f>
        <v/>
      </c>
      <c r="J285" s="18">
        <f>IFERROR(VLOOKUP($A285,'Raw - F'!$B:$N,8,FALSE),"")</f>
        <v>5</v>
      </c>
      <c r="K285" s="18" t="str">
        <f>IFERROR(VLOOKUP($A285,'Raw - F'!$B:$V,16,FALSE),"")</f>
        <v>56-75</v>
      </c>
      <c r="L285" s="18" t="str">
        <f>IFERROR(VLOOKUP($A285,'Raw - F'!$B:$O,14,FALSE),"")</f>
        <v>A</v>
      </c>
      <c r="M285" s="18" t="str">
        <f>IFERROR(VLOOKUP($A285,'Raw - F'!$B:$O,6,FALSE),"")</f>
        <v>5f</v>
      </c>
    </row>
    <row r="286" spans="1:13" x14ac:dyDescent="0.35">
      <c r="A286">
        <v>277</v>
      </c>
      <c r="B286" s="19">
        <f>IFERROR(VLOOKUP($A286,'Raw - F'!$B:$Q,2,FALSE),"")</f>
        <v>44056</v>
      </c>
      <c r="C286" s="18" t="str">
        <f>IFERROR(VLOOKUP($A286,'Raw - F'!$B:$Q,4,FALSE),"")</f>
        <v>South</v>
      </c>
      <c r="D286" s="18" t="str">
        <f>IFERROR(VLOOKUP($A286,'Raw - F'!$B:$Q,3,FALSE),"")</f>
        <v>BATH</v>
      </c>
      <c r="E286" s="18" t="str">
        <f>IFERROR(VLOOKUP($A286,'Raw - F'!$B:$Q,9,FALSE),"")</f>
        <v>Hcap</v>
      </c>
      <c r="F286" s="18" t="str">
        <f>SUBSTITUTE(IFERROR(VLOOKUP($A286,'Raw - F'!$B:$N,13,FALSE),""),"0","")</f>
        <v>4YO+</v>
      </c>
      <c r="G286" s="18" t="str">
        <f>SUBSTITUTE(IFERROR(VLOOKUP($A286,'Raw - F'!$B:$N,10,FALSE),""),"0","")</f>
        <v>Mdn</v>
      </c>
      <c r="H286" s="18" t="str">
        <f>SUBSTITUTE(IFERROR(VLOOKUP($A286,'Raw - F'!$B:$N,11,FALSE),""),"0","")</f>
        <v/>
      </c>
      <c r="I286" s="40" t="str">
        <f>IF(IFERROR(VLOOKUP($A286,'Raw - F'!$B:$P,15,FALSE),"")=0,"",IFERROR(VLOOKUP($A286,'Raw - F'!$B:$P,15,FALSE),""))</f>
        <v/>
      </c>
      <c r="J286" s="18">
        <f>IFERROR(VLOOKUP($A286,'Raw - F'!$B:$N,8,FALSE),"")</f>
        <v>6</v>
      </c>
      <c r="K286" s="18" t="str">
        <f>IFERROR(VLOOKUP($A286,'Raw - F'!$B:$V,16,FALSE),"")</f>
        <v>41-60</v>
      </c>
      <c r="L286" s="18" t="str">
        <f>IFERROR(VLOOKUP($A286,'Raw - F'!$B:$O,14,FALSE),"")</f>
        <v>A</v>
      </c>
      <c r="M286" s="18" t="str">
        <f>IFERROR(VLOOKUP($A286,'Raw - F'!$B:$O,6,FALSE),"")</f>
        <v>6f</v>
      </c>
    </row>
    <row r="287" spans="1:13" x14ac:dyDescent="0.35">
      <c r="A287">
        <v>278</v>
      </c>
      <c r="B287" s="19">
        <f>IFERROR(VLOOKUP($A287,'Raw - F'!$B:$Q,2,FALSE),"")</f>
        <v>44056</v>
      </c>
      <c r="C287" s="18" t="str">
        <f>IFERROR(VLOOKUP($A287,'Raw - F'!$B:$Q,4,FALSE),"")</f>
        <v>South</v>
      </c>
      <c r="D287" s="18" t="str">
        <f>IFERROR(VLOOKUP($A287,'Raw - F'!$B:$Q,3,FALSE),"")</f>
        <v>BATH</v>
      </c>
      <c r="E287" s="18" t="str">
        <f>IFERROR(VLOOKUP($A287,'Raw - F'!$B:$Q,9,FALSE),"")</f>
        <v>WFA</v>
      </c>
      <c r="F287" s="18" t="str">
        <f>SUBSTITUTE(IFERROR(VLOOKUP($A287,'Raw - F'!$B:$N,13,FALSE),""),"0","")</f>
        <v>2YO</v>
      </c>
      <c r="G287" s="18" t="str">
        <f>SUBSTITUTE(IFERROR(VLOOKUP($A287,'Raw - F'!$B:$N,10,FALSE),""),"0","")</f>
        <v>Mdn</v>
      </c>
      <c r="H287" s="18" t="str">
        <f>SUBSTITUTE(IFERROR(VLOOKUP($A287,'Raw - F'!$B:$N,11,FALSE),""),"0","")</f>
        <v>Auct</v>
      </c>
      <c r="I287" s="40">
        <f>IF(IFERROR(VLOOKUP($A287,'Raw - F'!$B:$P,15,FALSE),"")=0,"",IFERROR(VLOOKUP($A287,'Raw - F'!$B:$P,15,FALSE),""))</f>
        <v>18000</v>
      </c>
      <c r="J287" s="18">
        <f>IFERROR(VLOOKUP($A287,'Raw - F'!$B:$N,8,FALSE),"")</f>
        <v>5</v>
      </c>
      <c r="K287" s="18">
        <f>IFERROR(VLOOKUP($A287,'Raw - F'!$B:$V,16,FALSE),"")</f>
        <v>0</v>
      </c>
      <c r="L287" s="18" t="str">
        <f>IFERROR(VLOOKUP($A287,'Raw - F'!$B:$O,14,FALSE),"")</f>
        <v>A</v>
      </c>
      <c r="M287" s="18" t="str">
        <f>IFERROR(VLOOKUP($A287,'Raw - F'!$B:$O,6,FALSE),"")</f>
        <v>6f</v>
      </c>
    </row>
    <row r="288" spans="1:13" x14ac:dyDescent="0.35">
      <c r="A288">
        <v>279</v>
      </c>
      <c r="B288" s="19">
        <f>IFERROR(VLOOKUP($A288,'Raw - F'!$B:$Q,2,FALSE),"")</f>
        <v>44056</v>
      </c>
      <c r="C288" s="18" t="str">
        <f>IFERROR(VLOOKUP($A288,'Raw - F'!$B:$Q,4,FALSE),"")</f>
        <v>South</v>
      </c>
      <c r="D288" s="18" t="str">
        <f>IFERROR(VLOOKUP($A288,'Raw - F'!$B:$Q,3,FALSE),"")</f>
        <v>BATH</v>
      </c>
      <c r="E288" s="18" t="str">
        <f>IFERROR(VLOOKUP($A288,'Raw - F'!$B:$Q,9,FALSE),"")</f>
        <v>Hcap</v>
      </c>
      <c r="F288" s="18" t="str">
        <f>SUBSTITUTE(IFERROR(VLOOKUP($A288,'Raw - F'!$B:$N,13,FALSE),""),"0","")</f>
        <v>4YO+</v>
      </c>
      <c r="G288" s="18" t="str">
        <f>SUBSTITUTE(IFERROR(VLOOKUP($A288,'Raw - F'!$B:$N,10,FALSE),""),"0","")</f>
        <v/>
      </c>
      <c r="H288" s="18" t="str">
        <f>SUBSTITUTE(IFERROR(VLOOKUP($A288,'Raw - F'!$B:$N,11,FALSE),""),"0","")</f>
        <v/>
      </c>
      <c r="I288" s="40" t="str">
        <f>IF(IFERROR(VLOOKUP($A288,'Raw - F'!$B:$P,15,FALSE),"")=0,"",IFERROR(VLOOKUP($A288,'Raw - F'!$B:$P,15,FALSE),""))</f>
        <v/>
      </c>
      <c r="J288" s="18">
        <f>IFERROR(VLOOKUP($A288,'Raw - F'!$B:$N,8,FALSE),"")</f>
        <v>5</v>
      </c>
      <c r="K288" s="18" t="str">
        <f>IFERROR(VLOOKUP($A288,'Raw - F'!$B:$V,16,FALSE),"")</f>
        <v>56-75</v>
      </c>
      <c r="L288" s="18" t="str">
        <f>IFERROR(VLOOKUP($A288,'Raw - F'!$B:$O,14,FALSE),"")</f>
        <v>A</v>
      </c>
      <c r="M288" s="18" t="str">
        <f>IFERROR(VLOOKUP($A288,'Raw - F'!$B:$O,6,FALSE),"")</f>
        <v>1m 5f</v>
      </c>
    </row>
    <row r="289" spans="1:13" x14ac:dyDescent="0.35">
      <c r="A289">
        <v>280</v>
      </c>
      <c r="B289" s="19">
        <f>IFERROR(VLOOKUP($A289,'Raw - F'!$B:$Q,2,FALSE),"")</f>
        <v>44056</v>
      </c>
      <c r="C289" s="18" t="str">
        <f>IFERROR(VLOOKUP($A289,'Raw - F'!$B:$Q,4,FALSE),"")</f>
        <v>South</v>
      </c>
      <c r="D289" s="18" t="str">
        <f>IFERROR(VLOOKUP($A289,'Raw - F'!$B:$Q,3,FALSE),"")</f>
        <v>BATH</v>
      </c>
      <c r="E289" s="18" t="str">
        <f>IFERROR(VLOOKUP($A289,'Raw - F'!$B:$Q,9,FALSE),"")</f>
        <v>WFA</v>
      </c>
      <c r="F289" s="18" t="str">
        <f>SUBSTITUTE(IFERROR(VLOOKUP($A289,'Raw - F'!$B:$N,13,FALSE),""),"0","")</f>
        <v>2YO</v>
      </c>
      <c r="G289" s="18" t="str">
        <f>SUBSTITUTE(IFERROR(VLOOKUP($A289,'Raw - F'!$B:$N,10,FALSE),""),"0","")</f>
        <v>Mdn</v>
      </c>
      <c r="H289" s="18" t="str">
        <f>SUBSTITUTE(IFERROR(VLOOKUP($A289,'Raw - F'!$B:$N,11,FALSE),""),"0","")</f>
        <v>Auct</v>
      </c>
      <c r="I289" s="40">
        <f>IF(IFERROR(VLOOKUP($A289,'Raw - F'!$B:$P,15,FALSE),"")=0,"",IFERROR(VLOOKUP($A289,'Raw - F'!$B:$P,15,FALSE),""))</f>
        <v>18000</v>
      </c>
      <c r="J289" s="18">
        <f>IFERROR(VLOOKUP($A289,'Raw - F'!$B:$N,8,FALSE),"")</f>
        <v>5</v>
      </c>
      <c r="K289" s="18">
        <f>IFERROR(VLOOKUP($A289,'Raw - F'!$B:$V,16,FALSE),"")</f>
        <v>0</v>
      </c>
      <c r="L289" s="18" t="str">
        <f>IFERROR(VLOOKUP($A289,'Raw - F'!$B:$O,14,FALSE),"")</f>
        <v>A</v>
      </c>
      <c r="M289" s="18" t="str">
        <f>IFERROR(VLOOKUP($A289,'Raw - F'!$B:$O,6,FALSE),"")</f>
        <v>1m</v>
      </c>
    </row>
    <row r="290" spans="1:13" x14ac:dyDescent="0.35">
      <c r="A290">
        <v>281</v>
      </c>
      <c r="B290" s="19">
        <f>IFERROR(VLOOKUP($A290,'Raw - F'!$B:$Q,2,FALSE),"")</f>
        <v>44056</v>
      </c>
      <c r="C290" s="18" t="str">
        <f>IFERROR(VLOOKUP($A290,'Raw - F'!$B:$Q,4,FALSE),"")</f>
        <v>North</v>
      </c>
      <c r="D290" s="18" t="str">
        <f>IFERROR(VLOOKUP($A290,'Raw - F'!$B:$Q,3,FALSE),"")</f>
        <v>HAMILTON PARK</v>
      </c>
      <c r="E290" s="18" t="str">
        <f>IFERROR(VLOOKUP($A290,'Raw - F'!$B:$Q,9,FALSE),"")</f>
        <v>Hcap</v>
      </c>
      <c r="F290" s="18" t="str">
        <f>SUBSTITUTE(IFERROR(VLOOKUP($A290,'Raw - F'!$B:$N,13,FALSE),""),"0","")</f>
        <v>3YO+</v>
      </c>
      <c r="G290" s="18" t="str">
        <f>SUBSTITUTE(IFERROR(VLOOKUP($A290,'Raw - F'!$B:$N,10,FALSE),""),"0","")</f>
        <v/>
      </c>
      <c r="H290" s="18" t="str">
        <f>SUBSTITUTE(IFERROR(VLOOKUP($A290,'Raw - F'!$B:$N,11,FALSE),""),"0","")</f>
        <v/>
      </c>
      <c r="I290" s="40" t="str">
        <f>IF(IFERROR(VLOOKUP($A290,'Raw - F'!$B:$P,15,FALSE),"")=0,"",IFERROR(VLOOKUP($A290,'Raw - F'!$B:$P,15,FALSE),""))</f>
        <v/>
      </c>
      <c r="J290" s="18">
        <f>IFERROR(VLOOKUP($A290,'Raw - F'!$B:$N,8,FALSE),"")</f>
        <v>4</v>
      </c>
      <c r="K290" s="18" t="str">
        <f>IFERROR(VLOOKUP($A290,'Raw - F'!$B:$V,16,FALSE),"")</f>
        <v>66-85</v>
      </c>
      <c r="L290" s="18" t="str">
        <f>IFERROR(VLOOKUP($A290,'Raw - F'!$B:$O,14,FALSE),"")</f>
        <v>A</v>
      </c>
      <c r="M290" s="18" t="str">
        <f>IFERROR(VLOOKUP($A290,'Raw - F'!$B:$O,6,FALSE),"")</f>
        <v>1m 1f</v>
      </c>
    </row>
    <row r="291" spans="1:13" x14ac:dyDescent="0.35">
      <c r="A291">
        <v>282</v>
      </c>
      <c r="B291" s="19">
        <f>IFERROR(VLOOKUP($A291,'Raw - F'!$B:$Q,2,FALSE),"")</f>
        <v>44056</v>
      </c>
      <c r="C291" s="18" t="str">
        <f>IFERROR(VLOOKUP($A291,'Raw - F'!$B:$Q,4,FALSE),"")</f>
        <v>North</v>
      </c>
      <c r="D291" s="18" t="str">
        <f>IFERROR(VLOOKUP($A291,'Raw - F'!$B:$Q,3,FALSE),"")</f>
        <v>HAMILTON PARK</v>
      </c>
      <c r="E291" s="18" t="str">
        <f>IFERROR(VLOOKUP($A291,'Raw - F'!$B:$Q,9,FALSE),"")</f>
        <v>WFA</v>
      </c>
      <c r="F291" s="18" t="str">
        <f>SUBSTITUTE(IFERROR(VLOOKUP($A291,'Raw - F'!$B:$N,13,FALSE),""),"0","")</f>
        <v>3YO+</v>
      </c>
      <c r="G291" s="18" t="str">
        <f>SUBSTITUTE(IFERROR(VLOOKUP($A291,'Raw - F'!$B:$N,10,FALSE),""),"0","")</f>
        <v>Mdn</v>
      </c>
      <c r="H291" s="18" t="str">
        <f>SUBSTITUTE(IFERROR(VLOOKUP($A291,'Raw - F'!$B:$N,11,FALSE),""),"0","")</f>
        <v/>
      </c>
      <c r="I291" s="40" t="str">
        <f>IF(IFERROR(VLOOKUP($A291,'Raw - F'!$B:$P,15,FALSE),"")=0,"",IFERROR(VLOOKUP($A291,'Raw - F'!$B:$P,15,FALSE),""))</f>
        <v/>
      </c>
      <c r="J291" s="18">
        <f>IFERROR(VLOOKUP($A291,'Raw - F'!$B:$N,8,FALSE),"")</f>
        <v>5</v>
      </c>
      <c r="K291" s="18">
        <f>IFERROR(VLOOKUP($A291,'Raw - F'!$B:$V,16,FALSE),"")</f>
        <v>0</v>
      </c>
      <c r="L291" s="18" t="str">
        <f>IFERROR(VLOOKUP($A291,'Raw - F'!$B:$O,14,FALSE),"")</f>
        <v>A</v>
      </c>
      <c r="M291" s="18" t="str">
        <f>IFERROR(VLOOKUP($A291,'Raw - F'!$B:$O,6,FALSE),"")</f>
        <v>1m 1f</v>
      </c>
    </row>
    <row r="292" spans="1:13" x14ac:dyDescent="0.35">
      <c r="A292">
        <v>283</v>
      </c>
      <c r="B292" s="19">
        <f>IFERROR(VLOOKUP($A292,'Raw - F'!$B:$Q,2,FALSE),"")</f>
        <v>44056</v>
      </c>
      <c r="C292" s="18" t="str">
        <f>IFERROR(VLOOKUP($A292,'Raw - F'!$B:$Q,4,FALSE),"")</f>
        <v>North</v>
      </c>
      <c r="D292" s="18" t="str">
        <f>IFERROR(VLOOKUP($A292,'Raw - F'!$B:$Q,3,FALSE),"")</f>
        <v>HAMILTON PARK</v>
      </c>
      <c r="E292" s="18" t="str">
        <f>IFERROR(VLOOKUP($A292,'Raw - F'!$B:$Q,9,FALSE),"")</f>
        <v>WFA</v>
      </c>
      <c r="F292" s="18" t="str">
        <f>SUBSTITUTE(IFERROR(VLOOKUP($A292,'Raw - F'!$B:$N,13,FALSE),""),"0","")</f>
        <v>2YO</v>
      </c>
      <c r="G292" s="18" t="str">
        <f>SUBSTITUTE(IFERROR(VLOOKUP($A292,'Raw - F'!$B:$N,10,FALSE),""),"0","")</f>
        <v>Mdn</v>
      </c>
      <c r="H292" s="18" t="str">
        <f>SUBSTITUTE(IFERROR(VLOOKUP($A292,'Raw - F'!$B:$N,11,FALSE),""),"0","")</f>
        <v/>
      </c>
      <c r="I292" s="40" t="str">
        <f>IF(IFERROR(VLOOKUP($A292,'Raw - F'!$B:$P,15,FALSE),"")=0,"",IFERROR(VLOOKUP($A292,'Raw - F'!$B:$P,15,FALSE),""))</f>
        <v/>
      </c>
      <c r="J292" s="18">
        <f>IFERROR(VLOOKUP($A292,'Raw - F'!$B:$N,8,FALSE),"")</f>
        <v>5</v>
      </c>
      <c r="K292" s="18">
        <f>IFERROR(VLOOKUP($A292,'Raw - F'!$B:$V,16,FALSE),"")</f>
        <v>0</v>
      </c>
      <c r="L292" s="18" t="str">
        <f>IFERROR(VLOOKUP($A292,'Raw - F'!$B:$O,14,FALSE),"")</f>
        <v>A</v>
      </c>
      <c r="M292" s="18" t="str">
        <f>IFERROR(VLOOKUP($A292,'Raw - F'!$B:$O,6,FALSE),"")</f>
        <v>6f</v>
      </c>
    </row>
    <row r="293" spans="1:13" x14ac:dyDescent="0.35">
      <c r="A293">
        <v>284</v>
      </c>
      <c r="B293" s="19">
        <f>IFERROR(VLOOKUP($A293,'Raw - F'!$B:$Q,2,FALSE),"")</f>
        <v>44056</v>
      </c>
      <c r="C293" s="18" t="str">
        <f>IFERROR(VLOOKUP($A293,'Raw - F'!$B:$Q,4,FALSE),"")</f>
        <v>North</v>
      </c>
      <c r="D293" s="18" t="str">
        <f>IFERROR(VLOOKUP($A293,'Raw - F'!$B:$Q,3,FALSE),"")</f>
        <v>HAMILTON PARK</v>
      </c>
      <c r="E293" s="18" t="str">
        <f>IFERROR(VLOOKUP($A293,'Raw - F'!$B:$Q,9,FALSE),"")</f>
        <v>Hcap</v>
      </c>
      <c r="F293" s="18" t="str">
        <f>SUBSTITUTE(IFERROR(VLOOKUP($A293,'Raw - F'!$B:$N,13,FALSE),""),"0","")</f>
        <v>3YO+</v>
      </c>
      <c r="G293" s="18" t="str">
        <f>SUBSTITUTE(IFERROR(VLOOKUP($A293,'Raw - F'!$B:$N,10,FALSE),""),"0","")</f>
        <v/>
      </c>
      <c r="H293" s="18" t="str">
        <f>SUBSTITUTE(IFERROR(VLOOKUP($A293,'Raw - F'!$B:$N,11,FALSE),""),"0","")</f>
        <v/>
      </c>
      <c r="I293" s="40" t="str">
        <f>IF(IFERROR(VLOOKUP($A293,'Raw - F'!$B:$P,15,FALSE),"")=0,"",IFERROR(VLOOKUP($A293,'Raw - F'!$B:$P,15,FALSE),""))</f>
        <v/>
      </c>
      <c r="J293" s="18">
        <f>IFERROR(VLOOKUP($A293,'Raw - F'!$B:$N,8,FALSE),"")</f>
        <v>4</v>
      </c>
      <c r="K293" s="18" t="str">
        <f>IFERROR(VLOOKUP($A293,'Raw - F'!$B:$V,16,FALSE),"")</f>
        <v>66-85</v>
      </c>
      <c r="L293" s="18" t="str">
        <f>IFERROR(VLOOKUP($A293,'Raw - F'!$B:$O,14,FALSE),"")</f>
        <v>A</v>
      </c>
      <c r="M293" s="18" t="str">
        <f>IFERROR(VLOOKUP($A293,'Raw - F'!$B:$O,6,FALSE),"")</f>
        <v>6f</v>
      </c>
    </row>
    <row r="294" spans="1:13" x14ac:dyDescent="0.35">
      <c r="A294">
        <v>285</v>
      </c>
      <c r="B294" s="19">
        <f>IFERROR(VLOOKUP($A294,'Raw - F'!$B:$Q,2,FALSE),"")</f>
        <v>44056</v>
      </c>
      <c r="C294" s="18" t="str">
        <f>IFERROR(VLOOKUP($A294,'Raw - F'!$B:$Q,4,FALSE),"")</f>
        <v>North</v>
      </c>
      <c r="D294" s="18" t="str">
        <f>IFERROR(VLOOKUP($A294,'Raw - F'!$B:$Q,3,FALSE),"")</f>
        <v>HAMILTON PARK</v>
      </c>
      <c r="E294" s="18" t="str">
        <f>IFERROR(VLOOKUP($A294,'Raw - F'!$B:$Q,9,FALSE),"")</f>
        <v>Hcap</v>
      </c>
      <c r="F294" s="18" t="str">
        <f>SUBSTITUTE(IFERROR(VLOOKUP($A294,'Raw - F'!$B:$N,13,FALSE),""),"0","")</f>
        <v>4YO+</v>
      </c>
      <c r="G294" s="18" t="str">
        <f>SUBSTITUTE(IFERROR(VLOOKUP($A294,'Raw - F'!$B:$N,10,FALSE),""),"0","")</f>
        <v/>
      </c>
      <c r="H294" s="18" t="str">
        <f>SUBSTITUTE(IFERROR(VLOOKUP($A294,'Raw - F'!$B:$N,11,FALSE),""),"0","")</f>
        <v/>
      </c>
      <c r="I294" s="40" t="str">
        <f>IF(IFERROR(VLOOKUP($A294,'Raw - F'!$B:$P,15,FALSE),"")=0,"",IFERROR(VLOOKUP($A294,'Raw - F'!$B:$P,15,FALSE),""))</f>
        <v/>
      </c>
      <c r="J294" s="18">
        <f>IFERROR(VLOOKUP($A294,'Raw - F'!$B:$N,8,FALSE),"")</f>
        <v>6</v>
      </c>
      <c r="K294" s="18" t="str">
        <f>IFERROR(VLOOKUP($A294,'Raw - F'!$B:$V,16,FALSE),"")</f>
        <v>41-60</v>
      </c>
      <c r="L294" s="18" t="str">
        <f>IFERROR(VLOOKUP($A294,'Raw - F'!$B:$O,14,FALSE),"")</f>
        <v>A</v>
      </c>
      <c r="M294" s="18" t="str">
        <f>IFERROR(VLOOKUP($A294,'Raw - F'!$B:$O,6,FALSE),"")</f>
        <v>1m</v>
      </c>
    </row>
    <row r="295" spans="1:13" x14ac:dyDescent="0.35">
      <c r="A295">
        <v>286</v>
      </c>
      <c r="B295" s="19">
        <f>IFERROR(VLOOKUP($A295,'Raw - F'!$B:$Q,2,FALSE),"")</f>
        <v>44056</v>
      </c>
      <c r="C295" s="18" t="str">
        <f>IFERROR(VLOOKUP($A295,'Raw - F'!$B:$Q,4,FALSE),"")</f>
        <v>North</v>
      </c>
      <c r="D295" s="18" t="str">
        <f>IFERROR(VLOOKUP($A295,'Raw - F'!$B:$Q,3,FALSE),"")</f>
        <v>HAMILTON PARK</v>
      </c>
      <c r="E295" s="18" t="str">
        <f>IFERROR(VLOOKUP($A295,'Raw - F'!$B:$Q,9,FALSE),"")</f>
        <v>Hcap</v>
      </c>
      <c r="F295" s="18" t="str">
        <f>SUBSTITUTE(IFERROR(VLOOKUP($A295,'Raw - F'!$B:$N,13,FALSE),""),"0","")</f>
        <v>3YO+</v>
      </c>
      <c r="G295" s="18" t="str">
        <f>SUBSTITUTE(IFERROR(VLOOKUP($A295,'Raw - F'!$B:$N,10,FALSE),""),"0","")</f>
        <v/>
      </c>
      <c r="H295" s="18" t="str">
        <f>SUBSTITUTE(IFERROR(VLOOKUP($A295,'Raw - F'!$B:$N,11,FALSE),""),"0","")</f>
        <v/>
      </c>
      <c r="I295" s="40" t="str">
        <f>IF(IFERROR(VLOOKUP($A295,'Raw - F'!$B:$P,15,FALSE),"")=0,"",IFERROR(VLOOKUP($A295,'Raw - F'!$B:$P,15,FALSE),""))</f>
        <v/>
      </c>
      <c r="J295" s="18">
        <f>IFERROR(VLOOKUP($A295,'Raw - F'!$B:$N,8,FALSE),"")</f>
        <v>5</v>
      </c>
      <c r="K295" s="18" t="str">
        <f>IFERROR(VLOOKUP($A295,'Raw - F'!$B:$V,16,FALSE),"")</f>
        <v>51-70</v>
      </c>
      <c r="L295" s="18" t="str">
        <f>IFERROR(VLOOKUP($A295,'Raw - F'!$B:$O,14,FALSE),"")</f>
        <v>A</v>
      </c>
      <c r="M295" s="18" t="str">
        <f>IFERROR(VLOOKUP($A295,'Raw - F'!$B:$O,6,FALSE),"")</f>
        <v>5f</v>
      </c>
    </row>
    <row r="296" spans="1:13" x14ac:dyDescent="0.35">
      <c r="A296">
        <v>287</v>
      </c>
      <c r="B296" s="19">
        <f>IFERROR(VLOOKUP($A296,'Raw - F'!$B:$Q,2,FALSE),"")</f>
        <v>44056</v>
      </c>
      <c r="C296" s="18" t="str">
        <f>IFERROR(VLOOKUP($A296,'Raw - F'!$B:$Q,4,FALSE),"")</f>
        <v>North</v>
      </c>
      <c r="D296" s="18" t="str">
        <f>IFERROR(VLOOKUP($A296,'Raw - F'!$B:$Q,3,FALSE),"")</f>
        <v>HAMILTON PARK</v>
      </c>
      <c r="E296" s="18" t="str">
        <f>IFERROR(VLOOKUP($A296,'Raw - F'!$B:$Q,9,FALSE),"")</f>
        <v>Hcap</v>
      </c>
      <c r="F296" s="18" t="str">
        <f>SUBSTITUTE(IFERROR(VLOOKUP($A296,'Raw - F'!$B:$N,13,FALSE),""),"0","")</f>
        <v>3YO+</v>
      </c>
      <c r="G296" s="18" t="str">
        <f>SUBSTITUTE(IFERROR(VLOOKUP($A296,'Raw - F'!$B:$N,10,FALSE),""),"0","")</f>
        <v/>
      </c>
      <c r="H296" s="18" t="str">
        <f>SUBSTITUTE(IFERROR(VLOOKUP($A296,'Raw - F'!$B:$N,11,FALSE),""),"0","")</f>
        <v/>
      </c>
      <c r="I296" s="40" t="str">
        <f>IF(IFERROR(VLOOKUP($A296,'Raw - F'!$B:$P,15,FALSE),"")=0,"",IFERROR(VLOOKUP($A296,'Raw - F'!$B:$P,15,FALSE),""))</f>
        <v/>
      </c>
      <c r="J296" s="18">
        <f>IFERROR(VLOOKUP($A296,'Raw - F'!$B:$N,8,FALSE),"")</f>
        <v>6</v>
      </c>
      <c r="K296" s="18" t="str">
        <f>IFERROR(VLOOKUP($A296,'Raw - F'!$B:$V,16,FALSE),"")</f>
        <v>36-55</v>
      </c>
      <c r="L296" s="18" t="str">
        <f>IFERROR(VLOOKUP($A296,'Raw - F'!$B:$O,14,FALSE),"")</f>
        <v>A</v>
      </c>
      <c r="M296" s="18" t="str">
        <f>IFERROR(VLOOKUP($A296,'Raw - F'!$B:$O,6,FALSE),"")</f>
        <v>1m 4f</v>
      </c>
    </row>
    <row r="297" spans="1:13" x14ac:dyDescent="0.35">
      <c r="A297">
        <v>288</v>
      </c>
      <c r="B297" s="19">
        <f>IFERROR(VLOOKUP($A297,'Raw - F'!$B:$Q,2,FALSE),"")</f>
        <v>44056</v>
      </c>
      <c r="C297" s="18" t="str">
        <f>IFERROR(VLOOKUP($A297,'Raw - F'!$B:$Q,4,FALSE),"")</f>
        <v>North</v>
      </c>
      <c r="D297" s="18" t="str">
        <f>IFERROR(VLOOKUP($A297,'Raw - F'!$B:$Q,3,FALSE),"")</f>
        <v>HAMILTON PARK</v>
      </c>
      <c r="E297" s="18" t="str">
        <f>IFERROR(VLOOKUP($A297,'Raw - F'!$B:$Q,9,FALSE),"")</f>
        <v>Hcap</v>
      </c>
      <c r="F297" s="18" t="str">
        <f>SUBSTITUTE(IFERROR(VLOOKUP($A297,'Raw - F'!$B:$N,13,FALSE),""),"0","")</f>
        <v>2YO</v>
      </c>
      <c r="G297" s="18" t="str">
        <f>SUBSTITUTE(IFERROR(VLOOKUP($A297,'Raw - F'!$B:$N,10,FALSE),""),"0","")</f>
        <v/>
      </c>
      <c r="H297" s="18" t="str">
        <f>SUBSTITUTE(IFERROR(VLOOKUP($A297,'Raw - F'!$B:$N,11,FALSE),""),"0","")</f>
        <v/>
      </c>
      <c r="I297" s="40" t="str">
        <f>IF(IFERROR(VLOOKUP($A297,'Raw - F'!$B:$P,15,FALSE),"")=0,"",IFERROR(VLOOKUP($A297,'Raw - F'!$B:$P,15,FALSE),""))</f>
        <v/>
      </c>
      <c r="J297" s="18">
        <f>IFERROR(VLOOKUP($A297,'Raw - F'!$B:$N,8,FALSE),"")</f>
        <v>6</v>
      </c>
      <c r="K297" s="18" t="str">
        <f>IFERROR(VLOOKUP($A297,'Raw - F'!$B:$V,16,FALSE),"")</f>
        <v>46-65</v>
      </c>
      <c r="L297" s="18" t="str">
        <f>IFERROR(VLOOKUP($A297,'Raw - F'!$B:$O,14,FALSE),"")</f>
        <v>A</v>
      </c>
      <c r="M297" s="18" t="str">
        <f>IFERROR(VLOOKUP($A297,'Raw - F'!$B:$O,6,FALSE),"")</f>
        <v>5f</v>
      </c>
    </row>
    <row r="298" spans="1:13" x14ac:dyDescent="0.35">
      <c r="A298">
        <v>289</v>
      </c>
      <c r="B298" s="19">
        <f>IFERROR(VLOOKUP($A298,'Raw - F'!$B:$Q,2,FALSE),"")</f>
        <v>44056</v>
      </c>
      <c r="C298" s="18" t="str">
        <f>IFERROR(VLOOKUP($A298,'Raw - F'!$B:$Q,4,FALSE),"")</f>
        <v>South</v>
      </c>
      <c r="D298" s="18" t="str">
        <f>IFERROR(VLOOKUP($A298,'Raw - F'!$B:$Q,3,FALSE),"")</f>
        <v>SALISBURY</v>
      </c>
      <c r="E298" s="18" t="str">
        <f>IFERROR(VLOOKUP($A298,'Raw - F'!$B:$Q,9,FALSE),"")</f>
        <v>Hcap</v>
      </c>
      <c r="F298" s="18" t="str">
        <f>SUBSTITUTE(IFERROR(VLOOKUP($A298,'Raw - F'!$B:$N,13,FALSE),""),"0","")</f>
        <v>3YO+</v>
      </c>
      <c r="G298" s="18" t="str">
        <f>SUBSTITUTE(IFERROR(VLOOKUP($A298,'Raw - F'!$B:$N,10,FALSE),""),"0","")</f>
        <v/>
      </c>
      <c r="H298" s="18" t="str">
        <f>SUBSTITUTE(IFERROR(VLOOKUP($A298,'Raw - F'!$B:$N,11,FALSE),""),"0","")</f>
        <v/>
      </c>
      <c r="I298" s="40" t="str">
        <f>IF(IFERROR(VLOOKUP($A298,'Raw - F'!$B:$P,15,FALSE),"")=0,"",IFERROR(VLOOKUP($A298,'Raw - F'!$B:$P,15,FALSE),""))</f>
        <v/>
      </c>
      <c r="J298" s="18">
        <f>IFERROR(VLOOKUP($A298,'Raw - F'!$B:$N,8,FALSE),"")</f>
        <v>5</v>
      </c>
      <c r="K298" s="18" t="str">
        <f>IFERROR(VLOOKUP($A298,'Raw - F'!$B:$V,16,FALSE),"")</f>
        <v>56-75</v>
      </c>
      <c r="L298" s="18" t="str">
        <f>IFERROR(VLOOKUP($A298,'Raw - F'!$B:$O,14,FALSE),"")</f>
        <v>F</v>
      </c>
      <c r="M298" s="18" t="str">
        <f>IFERROR(VLOOKUP($A298,'Raw - F'!$B:$O,6,FALSE),"")</f>
        <v>6f</v>
      </c>
    </row>
    <row r="299" spans="1:13" x14ac:dyDescent="0.35">
      <c r="A299">
        <v>290</v>
      </c>
      <c r="B299" s="19">
        <f>IFERROR(VLOOKUP($A299,'Raw - F'!$B:$Q,2,FALSE),"")</f>
        <v>44056</v>
      </c>
      <c r="C299" s="18" t="str">
        <f>IFERROR(VLOOKUP($A299,'Raw - F'!$B:$Q,4,FALSE),"")</f>
        <v>South</v>
      </c>
      <c r="D299" s="18" t="str">
        <f>IFERROR(VLOOKUP($A299,'Raw - F'!$B:$Q,3,FALSE),"")</f>
        <v>SALISBURY</v>
      </c>
      <c r="E299" s="18" t="str">
        <f>IFERROR(VLOOKUP($A299,'Raw - F'!$B:$Q,9,FALSE),"")</f>
        <v>Hcap</v>
      </c>
      <c r="F299" s="18" t="str">
        <f>SUBSTITUTE(IFERROR(VLOOKUP($A299,'Raw - F'!$B:$N,13,FALSE),""),"0","")</f>
        <v>3YO+</v>
      </c>
      <c r="G299" s="18" t="str">
        <f>SUBSTITUTE(IFERROR(VLOOKUP($A299,'Raw - F'!$B:$N,10,FALSE),""),"0","")</f>
        <v/>
      </c>
      <c r="H299" s="18" t="str">
        <f>SUBSTITUTE(IFERROR(VLOOKUP($A299,'Raw - F'!$B:$N,11,FALSE),""),"0","")</f>
        <v/>
      </c>
      <c r="I299" s="40" t="str">
        <f>IF(IFERROR(VLOOKUP($A299,'Raw - F'!$B:$P,15,FALSE),"")=0,"",IFERROR(VLOOKUP($A299,'Raw - F'!$B:$P,15,FALSE),""))</f>
        <v/>
      </c>
      <c r="J299" s="18">
        <f>IFERROR(VLOOKUP($A299,'Raw - F'!$B:$N,8,FALSE),"")</f>
        <v>2</v>
      </c>
      <c r="K299" s="18" t="str">
        <f>IFERROR(VLOOKUP($A299,'Raw - F'!$B:$V,16,FALSE),"")</f>
        <v>81-100</v>
      </c>
      <c r="L299" s="18" t="str">
        <f>IFERROR(VLOOKUP($A299,'Raw - F'!$B:$O,14,FALSE),"")</f>
        <v>F</v>
      </c>
      <c r="M299" s="18" t="str">
        <f>IFERROR(VLOOKUP($A299,'Raw - F'!$B:$O,6,FALSE),"")</f>
        <v>1m 4f</v>
      </c>
    </row>
    <row r="300" spans="1:13" x14ac:dyDescent="0.35">
      <c r="A300">
        <v>291</v>
      </c>
      <c r="B300" s="19">
        <f>IFERROR(VLOOKUP($A300,'Raw - F'!$B:$Q,2,FALSE),"")</f>
        <v>44056</v>
      </c>
      <c r="C300" s="18" t="str">
        <f>IFERROR(VLOOKUP($A300,'Raw - F'!$B:$Q,4,FALSE),"")</f>
        <v>South</v>
      </c>
      <c r="D300" s="18" t="str">
        <f>IFERROR(VLOOKUP($A300,'Raw - F'!$B:$Q,3,FALSE),"")</f>
        <v>SALISBURY</v>
      </c>
      <c r="E300" s="18" t="str">
        <f>IFERROR(VLOOKUP($A300,'Raw - F'!$B:$Q,9,FALSE),"")</f>
        <v>Hcap</v>
      </c>
      <c r="F300" s="18" t="str">
        <f>SUBSTITUTE(IFERROR(VLOOKUP($A300,'Raw - F'!$B:$N,13,FALSE),""),"0","")</f>
        <v>3YO</v>
      </c>
      <c r="G300" s="18" t="str">
        <f>SUBSTITUTE(IFERROR(VLOOKUP($A300,'Raw - F'!$B:$N,10,FALSE),""),"0","")</f>
        <v/>
      </c>
      <c r="H300" s="18" t="str">
        <f>SUBSTITUTE(IFERROR(VLOOKUP($A300,'Raw - F'!$B:$N,11,FALSE),""),"0","")</f>
        <v/>
      </c>
      <c r="I300" s="40" t="str">
        <f>IF(IFERROR(VLOOKUP($A300,'Raw - F'!$B:$P,15,FALSE),"")=0,"",IFERROR(VLOOKUP($A300,'Raw - F'!$B:$P,15,FALSE),""))</f>
        <v/>
      </c>
      <c r="J300" s="18">
        <f>IFERROR(VLOOKUP($A300,'Raw - F'!$B:$N,8,FALSE),"")</f>
        <v>4</v>
      </c>
      <c r="K300" s="18" t="str">
        <f>IFERROR(VLOOKUP($A300,'Raw - F'!$B:$V,16,FALSE),"")</f>
        <v>61-80</v>
      </c>
      <c r="L300" s="18" t="str">
        <f>IFERROR(VLOOKUP($A300,'Raw - F'!$B:$O,14,FALSE),"")</f>
        <v>A</v>
      </c>
      <c r="M300" s="18" t="str">
        <f>IFERROR(VLOOKUP($A300,'Raw - F'!$B:$O,6,FALSE),"")</f>
        <v>1m 4f</v>
      </c>
    </row>
    <row r="301" spans="1:13" x14ac:dyDescent="0.35">
      <c r="A301">
        <v>292</v>
      </c>
      <c r="B301" s="19">
        <f>IFERROR(VLOOKUP($A301,'Raw - F'!$B:$Q,2,FALSE),"")</f>
        <v>44056</v>
      </c>
      <c r="C301" s="18" t="str">
        <f>IFERROR(VLOOKUP($A301,'Raw - F'!$B:$Q,4,FALSE),"")</f>
        <v>South</v>
      </c>
      <c r="D301" s="18" t="str">
        <f>IFERROR(VLOOKUP($A301,'Raw - F'!$B:$Q,3,FALSE),"")</f>
        <v>SALISBURY</v>
      </c>
      <c r="E301" s="18" t="str">
        <f>IFERROR(VLOOKUP($A301,'Raw - F'!$B:$Q,9,FALSE),"")</f>
        <v>WFA</v>
      </c>
      <c r="F301" s="18" t="str">
        <f>SUBSTITUTE(IFERROR(VLOOKUP($A301,'Raw - F'!$B:$N,13,FALSE),""),"0","")</f>
        <v>3YO+</v>
      </c>
      <c r="G301" s="18" t="str">
        <f>SUBSTITUTE(IFERROR(VLOOKUP($A301,'Raw - F'!$B:$N,10,FALSE),""),"0","")</f>
        <v>Nov</v>
      </c>
      <c r="H301" s="18" t="str">
        <f>SUBSTITUTE(IFERROR(VLOOKUP($A301,'Raw - F'!$B:$N,11,FALSE),""),"0","")</f>
        <v/>
      </c>
      <c r="I301" s="40" t="str">
        <f>IF(IFERROR(VLOOKUP($A301,'Raw - F'!$B:$P,15,FALSE),"")=0,"",IFERROR(VLOOKUP($A301,'Raw - F'!$B:$P,15,FALSE),""))</f>
        <v/>
      </c>
      <c r="J301" s="18">
        <f>IFERROR(VLOOKUP($A301,'Raw - F'!$B:$N,8,FALSE),"")</f>
        <v>5</v>
      </c>
      <c r="K301" s="18">
        <f>IFERROR(VLOOKUP($A301,'Raw - F'!$B:$V,16,FALSE),"")</f>
        <v>0</v>
      </c>
      <c r="L301" s="18" t="str">
        <f>IFERROR(VLOOKUP($A301,'Raw - F'!$B:$O,14,FALSE),"")</f>
        <v>A</v>
      </c>
      <c r="M301" s="18" t="str">
        <f>IFERROR(VLOOKUP($A301,'Raw - F'!$B:$O,6,FALSE),"")</f>
        <v>7f</v>
      </c>
    </row>
    <row r="302" spans="1:13" x14ac:dyDescent="0.35">
      <c r="A302">
        <v>293</v>
      </c>
      <c r="B302" s="19">
        <f>IFERROR(VLOOKUP($A302,'Raw - F'!$B:$Q,2,FALSE),"")</f>
        <v>44056</v>
      </c>
      <c r="C302" s="18" t="str">
        <f>IFERROR(VLOOKUP($A302,'Raw - F'!$B:$Q,4,FALSE),"")</f>
        <v>South</v>
      </c>
      <c r="D302" s="18" t="str">
        <f>IFERROR(VLOOKUP($A302,'Raw - F'!$B:$Q,3,FALSE),"")</f>
        <v>SALISBURY</v>
      </c>
      <c r="E302" s="18" t="str">
        <f>IFERROR(VLOOKUP($A302,'Raw - F'!$B:$Q,9,FALSE),"")</f>
        <v>WFA</v>
      </c>
      <c r="F302" s="18" t="str">
        <f>SUBSTITUTE(IFERROR(VLOOKUP($A302,'Raw - F'!$B:$N,13,FALSE),""),"0","")</f>
        <v>2YO</v>
      </c>
      <c r="G302" s="18" t="str">
        <f>SUBSTITUTE(IFERROR(VLOOKUP($A302,'Raw - F'!$B:$N,10,FALSE),""),"0","")</f>
        <v>Mdn</v>
      </c>
      <c r="H302" s="18" t="str">
        <f>SUBSTITUTE(IFERROR(VLOOKUP($A302,'Raw - F'!$B:$N,11,FALSE),""),"0","")</f>
        <v>Auct</v>
      </c>
      <c r="I302" s="40">
        <f>IF(IFERROR(VLOOKUP($A302,'Raw - F'!$B:$P,15,FALSE),"")=0,"",IFERROR(VLOOKUP($A302,'Raw - F'!$B:$P,15,FALSE),""))</f>
        <v>33000</v>
      </c>
      <c r="J302" s="18">
        <f>IFERROR(VLOOKUP($A302,'Raw - F'!$B:$N,8,FALSE),"")</f>
        <v>5</v>
      </c>
      <c r="K302" s="18">
        <f>IFERROR(VLOOKUP($A302,'Raw - F'!$B:$V,16,FALSE),"")</f>
        <v>0</v>
      </c>
      <c r="L302" s="18" t="str">
        <f>IFERROR(VLOOKUP($A302,'Raw - F'!$B:$O,14,FALSE),"")</f>
        <v>F</v>
      </c>
      <c r="M302" s="18" t="str">
        <f>IFERROR(VLOOKUP($A302,'Raw - F'!$B:$O,6,FALSE),"")</f>
        <v>7f</v>
      </c>
    </row>
    <row r="303" spans="1:13" x14ac:dyDescent="0.35">
      <c r="A303">
        <v>294</v>
      </c>
      <c r="B303" s="19">
        <f>IFERROR(VLOOKUP($A303,'Raw - F'!$B:$Q,2,FALSE),"")</f>
        <v>44052</v>
      </c>
      <c r="C303" s="18" t="str">
        <f>IFERROR(VLOOKUP($A303,'Raw - F'!$B:$Q,4,FALSE),"")</f>
        <v>South</v>
      </c>
      <c r="D303" s="18" t="str">
        <f>IFERROR(VLOOKUP($A303,'Raw - F'!$B:$Q,3,FALSE),"")</f>
        <v>SALISBURY</v>
      </c>
      <c r="E303" s="18" t="str">
        <f>IFERROR(VLOOKUP($A303,'Raw - F'!$B:$Q,9,FALSE),"")</f>
        <v>WFA</v>
      </c>
      <c r="F303" s="18" t="str">
        <f>SUBSTITUTE(IFERROR(VLOOKUP($A303,'Raw - F'!$B:$N,13,FALSE),""),"0","")</f>
        <v>3YO+</v>
      </c>
      <c r="G303" s="18" t="str">
        <f>SUBSTITUTE(IFERROR(VLOOKUP($A303,'Raw - F'!$B:$N,10,FALSE),""),"0","")</f>
        <v/>
      </c>
      <c r="H303" s="18" t="str">
        <f>SUBSTITUTE(IFERROR(VLOOKUP($A303,'Raw - F'!$B:$N,11,FALSE),""),"0","")</f>
        <v/>
      </c>
      <c r="I303" s="40" t="str">
        <f>IF(IFERROR(VLOOKUP($A303,'Raw - F'!$B:$P,15,FALSE),"")=0,"",IFERROR(VLOOKUP($A303,'Raw - F'!$B:$P,15,FALSE),""))</f>
        <v/>
      </c>
      <c r="J303" s="18">
        <f>IFERROR(VLOOKUP($A303,'Raw - F'!$B:$N,8,FALSE),"")</f>
        <v>1</v>
      </c>
      <c r="K303" s="18">
        <f>IFERROR(VLOOKUP($A303,'Raw - F'!$B:$V,16,FALSE),"")</f>
        <v>0</v>
      </c>
      <c r="L303" s="18" t="str">
        <f>IFERROR(VLOOKUP($A303,'Raw - F'!$B:$O,14,FALSE),"")</f>
        <v>CG</v>
      </c>
      <c r="M303" s="18" t="str">
        <f>IFERROR(VLOOKUP($A303,'Raw - F'!$B:$O,6,FALSE),"")</f>
        <v>1m</v>
      </c>
    </row>
    <row r="304" spans="1:13" x14ac:dyDescent="0.35">
      <c r="A304">
        <v>295</v>
      </c>
      <c r="B304" s="19">
        <f>IFERROR(VLOOKUP($A304,'Raw - F'!$B:$Q,2,FALSE),"")</f>
        <v>44056</v>
      </c>
      <c r="C304" s="18" t="str">
        <f>IFERROR(VLOOKUP($A304,'Raw - F'!$B:$Q,4,FALSE),"")</f>
        <v>South</v>
      </c>
      <c r="D304" s="18" t="str">
        <f>IFERROR(VLOOKUP($A304,'Raw - F'!$B:$Q,3,FALSE),"")</f>
        <v>SALISBURY</v>
      </c>
      <c r="E304" s="18" t="str">
        <f>IFERROR(VLOOKUP($A304,'Raw - F'!$B:$Q,9,FALSE),"")</f>
        <v>Hcap</v>
      </c>
      <c r="F304" s="18" t="str">
        <f>SUBSTITUTE(IFERROR(VLOOKUP($A304,'Raw - F'!$B:$N,13,FALSE),""),"0","")</f>
        <v>3YO+</v>
      </c>
      <c r="G304" s="18" t="str">
        <f>SUBSTITUTE(IFERROR(VLOOKUP($A304,'Raw - F'!$B:$N,10,FALSE),""),"0","")</f>
        <v/>
      </c>
      <c r="H304" s="18" t="str">
        <f>SUBSTITUTE(IFERROR(VLOOKUP($A304,'Raw - F'!$B:$N,11,FALSE),""),"0","")</f>
        <v/>
      </c>
      <c r="I304" s="40" t="str">
        <f>IF(IFERROR(VLOOKUP($A304,'Raw - F'!$B:$P,15,FALSE),"")=0,"",IFERROR(VLOOKUP($A304,'Raw - F'!$B:$P,15,FALSE),""))</f>
        <v/>
      </c>
      <c r="J304" s="18">
        <f>IFERROR(VLOOKUP($A304,'Raw - F'!$B:$N,8,FALSE),"")</f>
        <v>6</v>
      </c>
      <c r="K304" s="18" t="str">
        <f>IFERROR(VLOOKUP($A304,'Raw - F'!$B:$V,16,FALSE),"")</f>
        <v>46-65</v>
      </c>
      <c r="L304" s="18" t="str">
        <f>IFERROR(VLOOKUP($A304,'Raw - F'!$B:$O,14,FALSE),"")</f>
        <v>A</v>
      </c>
      <c r="M304" s="18" t="str">
        <f>IFERROR(VLOOKUP($A304,'Raw - F'!$B:$O,6,FALSE),"")</f>
        <v>1m</v>
      </c>
    </row>
    <row r="305" spans="1:13" x14ac:dyDescent="0.35">
      <c r="A305">
        <v>296</v>
      </c>
      <c r="B305" s="19">
        <f>IFERROR(VLOOKUP($A305,'Raw - F'!$B:$Q,2,FALSE),"")</f>
        <v>44056</v>
      </c>
      <c r="C305" s="18" t="str">
        <f>IFERROR(VLOOKUP($A305,'Raw - F'!$B:$Q,4,FALSE),"")</f>
        <v>South</v>
      </c>
      <c r="D305" s="18" t="str">
        <f>IFERROR(VLOOKUP($A305,'Raw - F'!$B:$Q,3,FALSE),"")</f>
        <v>SALISBURY</v>
      </c>
      <c r="E305" s="18" t="str">
        <f>IFERROR(VLOOKUP($A305,'Raw - F'!$B:$Q,9,FALSE),"")</f>
        <v>Hcap</v>
      </c>
      <c r="F305" s="18" t="str">
        <f>SUBSTITUTE(IFERROR(VLOOKUP($A305,'Raw - F'!$B:$N,13,FALSE),""),"0","")</f>
        <v>3YO</v>
      </c>
      <c r="G305" s="18" t="str">
        <f>SUBSTITUTE(IFERROR(VLOOKUP($A305,'Raw - F'!$B:$N,10,FALSE),""),"0","")</f>
        <v/>
      </c>
      <c r="H305" s="18" t="str">
        <f>SUBSTITUTE(IFERROR(VLOOKUP($A305,'Raw - F'!$B:$N,11,FALSE),""),"0","")</f>
        <v/>
      </c>
      <c r="I305" s="40" t="str">
        <f>IF(IFERROR(VLOOKUP($A305,'Raw - F'!$B:$P,15,FALSE),"")=0,"",IFERROR(VLOOKUP($A305,'Raw - F'!$B:$P,15,FALSE),""))</f>
        <v/>
      </c>
      <c r="J305" s="18">
        <f>IFERROR(VLOOKUP($A305,'Raw - F'!$B:$N,8,FALSE),"")</f>
        <v>6</v>
      </c>
      <c r="K305" s="18" t="str">
        <f>IFERROR(VLOOKUP($A305,'Raw - F'!$B:$V,16,FALSE),"")</f>
        <v>41-60</v>
      </c>
      <c r="L305" s="18" t="str">
        <f>IFERROR(VLOOKUP($A305,'Raw - F'!$B:$O,14,FALSE),"")</f>
        <v>A</v>
      </c>
      <c r="M305" s="18" t="str">
        <f>IFERROR(VLOOKUP($A305,'Raw - F'!$B:$O,6,FALSE),"")</f>
        <v>7f</v>
      </c>
    </row>
    <row r="306" spans="1:13" x14ac:dyDescent="0.35">
      <c r="A306">
        <v>297</v>
      </c>
      <c r="B306" s="19">
        <f>IFERROR(VLOOKUP($A306,'Raw - F'!$B:$Q,2,FALSE),"")</f>
        <v>44057</v>
      </c>
      <c r="C306" s="18" t="str">
        <f>IFERROR(VLOOKUP($A306,'Raw - F'!$B:$Q,4,FALSE),"")</f>
        <v>South</v>
      </c>
      <c r="D306" s="18" t="str">
        <f>IFERROR(VLOOKUP($A306,'Raw - F'!$B:$Q,3,FALSE),"")</f>
        <v>CHEPSTOW</v>
      </c>
      <c r="E306" s="18" t="str">
        <f>IFERROR(VLOOKUP($A306,'Raw - F'!$B:$Q,9,FALSE),"")</f>
        <v>Hcap</v>
      </c>
      <c r="F306" s="18" t="str">
        <f>SUBSTITUTE(IFERROR(VLOOKUP($A306,'Raw - F'!$B:$N,13,FALSE),""),"0","")</f>
        <v>4YO+</v>
      </c>
      <c r="G306" s="18" t="str">
        <f>SUBSTITUTE(IFERROR(VLOOKUP($A306,'Raw - F'!$B:$N,10,FALSE),""),"0","")</f>
        <v/>
      </c>
      <c r="H306" s="18" t="str">
        <f>SUBSTITUTE(IFERROR(VLOOKUP($A306,'Raw - F'!$B:$N,11,FALSE),""),"0","")</f>
        <v/>
      </c>
      <c r="I306" s="40" t="str">
        <f>IF(IFERROR(VLOOKUP($A306,'Raw - F'!$B:$P,15,FALSE),"")=0,"",IFERROR(VLOOKUP($A306,'Raw - F'!$B:$P,15,FALSE),""))</f>
        <v/>
      </c>
      <c r="J306" s="18">
        <f>IFERROR(VLOOKUP($A306,'Raw - F'!$B:$N,8,FALSE),"")</f>
        <v>4</v>
      </c>
      <c r="K306" s="18" t="str">
        <f>IFERROR(VLOOKUP($A306,'Raw - F'!$B:$V,16,FALSE),"")</f>
        <v>61-80</v>
      </c>
      <c r="L306" s="18" t="str">
        <f>IFERROR(VLOOKUP($A306,'Raw - F'!$B:$O,14,FALSE),"")</f>
        <v>A</v>
      </c>
      <c r="M306" s="18" t="str">
        <f>IFERROR(VLOOKUP($A306,'Raw - F'!$B:$O,6,FALSE),"")</f>
        <v>6f</v>
      </c>
    </row>
    <row r="307" spans="1:13" x14ac:dyDescent="0.35">
      <c r="A307">
        <v>298</v>
      </c>
      <c r="B307" s="19">
        <f>IFERROR(VLOOKUP($A307,'Raw - F'!$B:$Q,2,FALSE),"")</f>
        <v>44057</v>
      </c>
      <c r="C307" s="18" t="str">
        <f>IFERROR(VLOOKUP($A307,'Raw - F'!$B:$Q,4,FALSE),"")</f>
        <v>South</v>
      </c>
      <c r="D307" s="18" t="str">
        <f>IFERROR(VLOOKUP($A307,'Raw - F'!$B:$Q,3,FALSE),"")</f>
        <v>CHEPSTOW</v>
      </c>
      <c r="E307" s="18" t="str">
        <f>IFERROR(VLOOKUP($A307,'Raw - F'!$B:$Q,9,FALSE),"")</f>
        <v>Hcap</v>
      </c>
      <c r="F307" s="18" t="str">
        <f>SUBSTITUTE(IFERROR(VLOOKUP($A307,'Raw - F'!$B:$N,13,FALSE),""),"0","")</f>
        <v>4YO+</v>
      </c>
      <c r="G307" s="18" t="str">
        <f>SUBSTITUTE(IFERROR(VLOOKUP($A307,'Raw - F'!$B:$N,10,FALSE),""),"0","")</f>
        <v/>
      </c>
      <c r="H307" s="18" t="str">
        <f>SUBSTITUTE(IFERROR(VLOOKUP($A307,'Raw - F'!$B:$N,11,FALSE),""),"0","")</f>
        <v/>
      </c>
      <c r="I307" s="40" t="str">
        <f>IF(IFERROR(VLOOKUP($A307,'Raw - F'!$B:$P,15,FALSE),"")=0,"",IFERROR(VLOOKUP($A307,'Raw - F'!$B:$P,15,FALSE),""))</f>
        <v/>
      </c>
      <c r="J307" s="18">
        <f>IFERROR(VLOOKUP($A307,'Raw - F'!$B:$N,8,FALSE),"")</f>
        <v>5</v>
      </c>
      <c r="K307" s="18" t="str">
        <f>IFERROR(VLOOKUP($A307,'Raw - F'!$B:$V,16,FALSE),"")</f>
        <v>56-75</v>
      </c>
      <c r="L307" s="18" t="str">
        <f>IFERROR(VLOOKUP($A307,'Raw - F'!$B:$O,14,FALSE),"")</f>
        <v>A</v>
      </c>
      <c r="M307" s="18" t="str">
        <f>IFERROR(VLOOKUP($A307,'Raw - F'!$B:$O,6,FALSE),"")</f>
        <v>5f</v>
      </c>
    </row>
    <row r="308" spans="1:13" x14ac:dyDescent="0.35">
      <c r="A308">
        <v>299</v>
      </c>
      <c r="B308" s="19">
        <f>IFERROR(VLOOKUP($A308,'Raw - F'!$B:$Q,2,FALSE),"")</f>
        <v>44057</v>
      </c>
      <c r="C308" s="18" t="str">
        <f>IFERROR(VLOOKUP($A308,'Raw - F'!$B:$Q,4,FALSE),"")</f>
        <v>South</v>
      </c>
      <c r="D308" s="18" t="str">
        <f>IFERROR(VLOOKUP($A308,'Raw - F'!$B:$Q,3,FALSE),"")</f>
        <v>CHEPSTOW</v>
      </c>
      <c r="E308" s="18" t="str">
        <f>IFERROR(VLOOKUP($A308,'Raw - F'!$B:$Q,9,FALSE),"")</f>
        <v>WFA</v>
      </c>
      <c r="F308" s="18" t="str">
        <f>SUBSTITUTE(IFERROR(VLOOKUP($A308,'Raw - F'!$B:$N,13,FALSE),""),"0","")</f>
        <v>3YO+</v>
      </c>
      <c r="G308" s="18" t="str">
        <f>SUBSTITUTE(IFERROR(VLOOKUP($A308,'Raw - F'!$B:$N,10,FALSE),""),"0","")</f>
        <v/>
      </c>
      <c r="H308" s="18" t="str">
        <f>SUBSTITUTE(IFERROR(VLOOKUP($A308,'Raw - F'!$B:$N,11,FALSE),""),"0","")</f>
        <v/>
      </c>
      <c r="I308" s="40" t="str">
        <f>IF(IFERROR(VLOOKUP($A308,'Raw - F'!$B:$P,15,FALSE),"")=0,"",IFERROR(VLOOKUP($A308,'Raw - F'!$B:$P,15,FALSE),""))</f>
        <v/>
      </c>
      <c r="J308" s="18">
        <f>IFERROR(VLOOKUP($A308,'Raw - F'!$B:$N,8,FALSE),"")</f>
        <v>6</v>
      </c>
      <c r="K308" s="18" t="str">
        <f>IFERROR(VLOOKUP($A308,'Raw - F'!$B:$V,16,FALSE),"")</f>
        <v>31-50</v>
      </c>
      <c r="L308" s="18" t="str">
        <f>IFERROR(VLOOKUP($A308,'Raw - F'!$B:$O,14,FALSE),"")</f>
        <v>A</v>
      </c>
      <c r="M308" s="18" t="str">
        <f>IFERROR(VLOOKUP($A308,'Raw - F'!$B:$O,6,FALSE),"")</f>
        <v>6f</v>
      </c>
    </row>
    <row r="309" spans="1:13" x14ac:dyDescent="0.35">
      <c r="A309">
        <v>300</v>
      </c>
      <c r="B309" s="19">
        <f>IFERROR(VLOOKUP($A309,'Raw - F'!$B:$Q,2,FALSE),"")</f>
        <v>44057</v>
      </c>
      <c r="C309" s="18" t="str">
        <f>IFERROR(VLOOKUP($A309,'Raw - F'!$B:$Q,4,FALSE),"")</f>
        <v>South</v>
      </c>
      <c r="D309" s="18" t="str">
        <f>IFERROR(VLOOKUP($A309,'Raw - F'!$B:$Q,3,FALSE),"")</f>
        <v>CHEPSTOW</v>
      </c>
      <c r="E309" s="18" t="str">
        <f>IFERROR(VLOOKUP($A309,'Raw - F'!$B:$Q,9,FALSE),"")</f>
        <v>WFA</v>
      </c>
      <c r="F309" s="18" t="str">
        <f>SUBSTITUTE(IFERROR(VLOOKUP($A309,'Raw - F'!$B:$N,13,FALSE),""),"0","")</f>
        <v>2YO</v>
      </c>
      <c r="G309" s="18" t="str">
        <f>SUBSTITUTE(IFERROR(VLOOKUP($A309,'Raw - F'!$B:$N,10,FALSE),""),"0","")</f>
        <v>Mdn</v>
      </c>
      <c r="H309" s="18" t="str">
        <f>SUBSTITUTE(IFERROR(VLOOKUP($A309,'Raw - F'!$B:$N,11,FALSE),""),"0","")</f>
        <v>Auct</v>
      </c>
      <c r="I309" s="40">
        <f>IF(IFERROR(VLOOKUP($A309,'Raw - F'!$B:$P,15,FALSE),"")=0,"",IFERROR(VLOOKUP($A309,'Raw - F'!$B:$P,15,FALSE),""))</f>
        <v>22000</v>
      </c>
      <c r="J309" s="18">
        <f>IFERROR(VLOOKUP($A309,'Raw - F'!$B:$N,8,FALSE),"")</f>
        <v>5</v>
      </c>
      <c r="K309" s="18">
        <f>IFERROR(VLOOKUP($A309,'Raw - F'!$B:$V,16,FALSE),"")</f>
        <v>0</v>
      </c>
      <c r="L309" s="18" t="str">
        <f>IFERROR(VLOOKUP($A309,'Raw - F'!$B:$O,14,FALSE),"")</f>
        <v>A</v>
      </c>
      <c r="M309" s="18" t="str">
        <f>IFERROR(VLOOKUP($A309,'Raw - F'!$B:$O,6,FALSE),"")</f>
        <v>7f</v>
      </c>
    </row>
    <row r="310" spans="1:13" x14ac:dyDescent="0.35">
      <c r="A310">
        <v>301</v>
      </c>
      <c r="B310" s="19">
        <f>IFERROR(VLOOKUP($A310,'Raw - F'!$B:$Q,2,FALSE),"")</f>
        <v>44057</v>
      </c>
      <c r="C310" s="18" t="str">
        <f>IFERROR(VLOOKUP($A310,'Raw - F'!$B:$Q,4,FALSE),"")</f>
        <v>South</v>
      </c>
      <c r="D310" s="18" t="str">
        <f>IFERROR(VLOOKUP($A310,'Raw - F'!$B:$Q,3,FALSE),"")</f>
        <v>CHEPSTOW</v>
      </c>
      <c r="E310" s="18" t="str">
        <f>IFERROR(VLOOKUP($A310,'Raw - F'!$B:$Q,9,FALSE),"")</f>
        <v>Hcap</v>
      </c>
      <c r="F310" s="18" t="str">
        <f>SUBSTITUTE(IFERROR(VLOOKUP($A310,'Raw - F'!$B:$N,13,FALSE),""),"0","")</f>
        <v>4YO+</v>
      </c>
      <c r="G310" s="18" t="str">
        <f>SUBSTITUTE(IFERROR(VLOOKUP($A310,'Raw - F'!$B:$N,10,FALSE),""),"0","")</f>
        <v/>
      </c>
      <c r="H310" s="18" t="str">
        <f>SUBSTITUTE(IFERROR(VLOOKUP($A310,'Raw - F'!$B:$N,11,FALSE),""),"0","")</f>
        <v/>
      </c>
      <c r="I310" s="40" t="str">
        <f>IF(IFERROR(VLOOKUP($A310,'Raw - F'!$B:$P,15,FALSE),"")=0,"",IFERROR(VLOOKUP($A310,'Raw - F'!$B:$P,15,FALSE),""))</f>
        <v/>
      </c>
      <c r="J310" s="18">
        <f>IFERROR(VLOOKUP($A310,'Raw - F'!$B:$N,8,FALSE),"")</f>
        <v>5</v>
      </c>
      <c r="K310" s="18" t="str">
        <f>IFERROR(VLOOKUP($A310,'Raw - F'!$B:$V,16,FALSE),"")</f>
        <v>51-70</v>
      </c>
      <c r="L310" s="18" t="str">
        <f>IFERROR(VLOOKUP($A310,'Raw - F'!$B:$O,14,FALSE),"")</f>
        <v>A</v>
      </c>
      <c r="M310" s="18" t="str">
        <f>IFERROR(VLOOKUP($A310,'Raw - F'!$B:$O,6,FALSE),"")</f>
        <v>2m+</v>
      </c>
    </row>
    <row r="311" spans="1:13" x14ac:dyDescent="0.35">
      <c r="A311">
        <v>302</v>
      </c>
      <c r="B311" s="19">
        <f>IFERROR(VLOOKUP($A311,'Raw - F'!$B:$Q,2,FALSE),"")</f>
        <v>44057</v>
      </c>
      <c r="C311" s="18" t="str">
        <f>IFERROR(VLOOKUP($A311,'Raw - F'!$B:$Q,4,FALSE),"")</f>
        <v>South</v>
      </c>
      <c r="D311" s="18" t="str">
        <f>IFERROR(VLOOKUP($A311,'Raw - F'!$B:$Q,3,FALSE),"")</f>
        <v>CHEPSTOW</v>
      </c>
      <c r="E311" s="18" t="str">
        <f>IFERROR(VLOOKUP($A311,'Raw - F'!$B:$Q,9,FALSE),"")</f>
        <v>Hcap</v>
      </c>
      <c r="F311" s="18" t="str">
        <f>SUBSTITUTE(IFERROR(VLOOKUP($A311,'Raw - F'!$B:$N,13,FALSE),""),"0","")</f>
        <v>3YO</v>
      </c>
      <c r="G311" s="18" t="str">
        <f>SUBSTITUTE(IFERROR(VLOOKUP($A311,'Raw - F'!$B:$N,10,FALSE),""),"0","")</f>
        <v/>
      </c>
      <c r="H311" s="18" t="str">
        <f>SUBSTITUTE(IFERROR(VLOOKUP($A311,'Raw - F'!$B:$N,11,FALSE),""),"0","")</f>
        <v/>
      </c>
      <c r="I311" s="40" t="str">
        <f>IF(IFERROR(VLOOKUP($A311,'Raw - F'!$B:$P,15,FALSE),"")=0,"",IFERROR(VLOOKUP($A311,'Raw - F'!$B:$P,15,FALSE),""))</f>
        <v/>
      </c>
      <c r="J311" s="18">
        <f>IFERROR(VLOOKUP($A311,'Raw - F'!$B:$N,8,FALSE),"")</f>
        <v>4</v>
      </c>
      <c r="K311" s="18" t="str">
        <f>IFERROR(VLOOKUP($A311,'Raw - F'!$B:$V,16,FALSE),"")</f>
        <v>61-80</v>
      </c>
      <c r="L311" s="18" t="str">
        <f>IFERROR(VLOOKUP($A311,'Raw - F'!$B:$O,14,FALSE),"")</f>
        <v>A</v>
      </c>
      <c r="M311" s="18" t="str">
        <f>IFERROR(VLOOKUP($A311,'Raw - F'!$B:$O,6,FALSE),"")</f>
        <v>6f</v>
      </c>
    </row>
    <row r="312" spans="1:13" x14ac:dyDescent="0.35">
      <c r="A312">
        <v>303</v>
      </c>
      <c r="B312" s="19">
        <f>IFERROR(VLOOKUP($A312,'Raw - F'!$B:$Q,2,FALSE),"")</f>
        <v>44057</v>
      </c>
      <c r="C312" s="18" t="str">
        <f>IFERROR(VLOOKUP($A312,'Raw - F'!$B:$Q,4,FALSE),"")</f>
        <v>South</v>
      </c>
      <c r="D312" s="18" t="str">
        <f>IFERROR(VLOOKUP($A312,'Raw - F'!$B:$Q,3,FALSE),"")</f>
        <v>CHEPSTOW</v>
      </c>
      <c r="E312" s="18" t="str">
        <f>IFERROR(VLOOKUP($A312,'Raw - F'!$B:$Q,9,FALSE),"")</f>
        <v>Hcap</v>
      </c>
      <c r="F312" s="18" t="str">
        <f>SUBSTITUTE(IFERROR(VLOOKUP($A312,'Raw - F'!$B:$N,13,FALSE),""),"0","")</f>
        <v>3YO+</v>
      </c>
      <c r="G312" s="18" t="str">
        <f>SUBSTITUTE(IFERROR(VLOOKUP($A312,'Raw - F'!$B:$N,10,FALSE),""),"0","")</f>
        <v/>
      </c>
      <c r="H312" s="18" t="str">
        <f>SUBSTITUTE(IFERROR(VLOOKUP($A312,'Raw - F'!$B:$N,11,FALSE),""),"0","")</f>
        <v/>
      </c>
      <c r="I312" s="40" t="str">
        <f>IF(IFERROR(VLOOKUP($A312,'Raw - F'!$B:$P,15,FALSE),"")=0,"",IFERROR(VLOOKUP($A312,'Raw - F'!$B:$P,15,FALSE),""))</f>
        <v/>
      </c>
      <c r="J312" s="18">
        <f>IFERROR(VLOOKUP($A312,'Raw - F'!$B:$N,8,FALSE),"")</f>
        <v>5</v>
      </c>
      <c r="K312" s="18" t="str">
        <f>IFERROR(VLOOKUP($A312,'Raw - F'!$B:$V,16,FALSE),"")</f>
        <v>51-70</v>
      </c>
      <c r="L312" s="18" t="str">
        <f>IFERROR(VLOOKUP($A312,'Raw - F'!$B:$O,14,FALSE),"")</f>
        <v>A</v>
      </c>
      <c r="M312" s="18" t="str">
        <f>IFERROR(VLOOKUP($A312,'Raw - F'!$B:$O,6,FALSE),"")</f>
        <v>1m 4f</v>
      </c>
    </row>
    <row r="313" spans="1:13" x14ac:dyDescent="0.35">
      <c r="A313">
        <v>304</v>
      </c>
      <c r="B313" s="19">
        <f>IFERROR(VLOOKUP($A313,'Raw - F'!$B:$Q,2,FALSE),"")</f>
        <v>44057</v>
      </c>
      <c r="C313" s="18" t="str">
        <f>IFERROR(VLOOKUP($A313,'Raw - F'!$B:$Q,4,FALSE),"")</f>
        <v>South</v>
      </c>
      <c r="D313" s="18" t="str">
        <f>IFERROR(VLOOKUP($A313,'Raw - F'!$B:$Q,3,FALSE),"")</f>
        <v>CHEPSTOW</v>
      </c>
      <c r="E313" s="18" t="str">
        <f>IFERROR(VLOOKUP($A313,'Raw - F'!$B:$Q,9,FALSE),"")</f>
        <v>WFA</v>
      </c>
      <c r="F313" s="18" t="str">
        <f>SUBSTITUTE(IFERROR(VLOOKUP($A313,'Raw - F'!$B:$N,13,FALSE),""),"0","")</f>
        <v>2YO</v>
      </c>
      <c r="G313" s="18" t="str">
        <f>SUBSTITUTE(IFERROR(VLOOKUP($A313,'Raw - F'!$B:$N,10,FALSE),""),"0","")</f>
        <v>Mdn</v>
      </c>
      <c r="H313" s="18" t="str">
        <f>SUBSTITUTE(IFERROR(VLOOKUP($A313,'Raw - F'!$B:$N,11,FALSE),""),"0","")</f>
        <v>Med</v>
      </c>
      <c r="I313" s="40">
        <f>IF(IFERROR(VLOOKUP($A313,'Raw - F'!$B:$P,15,FALSE),"")=0,"",IFERROR(VLOOKUP($A313,'Raw - F'!$B:$P,15,FALSE),""))</f>
        <v>22000</v>
      </c>
      <c r="J313" s="18">
        <f>IFERROR(VLOOKUP($A313,'Raw - F'!$B:$N,8,FALSE),"")</f>
        <v>5</v>
      </c>
      <c r="K313" s="18">
        <f>IFERROR(VLOOKUP($A313,'Raw - F'!$B:$V,16,FALSE),"")</f>
        <v>0</v>
      </c>
      <c r="L313" s="18" t="str">
        <f>IFERROR(VLOOKUP($A313,'Raw - F'!$B:$O,14,FALSE),"")</f>
        <v>A</v>
      </c>
      <c r="M313" s="18" t="str">
        <f>IFERROR(VLOOKUP($A313,'Raw - F'!$B:$O,6,FALSE),"")</f>
        <v>6f</v>
      </c>
    </row>
    <row r="314" spans="1:13" x14ac:dyDescent="0.35">
      <c r="A314">
        <v>305</v>
      </c>
      <c r="B314" s="19">
        <f>IFERROR(VLOOKUP($A314,'Raw - F'!$B:$Q,2,FALSE),"")</f>
        <v>44057</v>
      </c>
      <c r="C314" s="18" t="str">
        <f>IFERROR(VLOOKUP($A314,'Raw - F'!$B:$Q,4,FALSE),"")</f>
        <v>Midlands</v>
      </c>
      <c r="D314" s="18" t="str">
        <f>IFERROR(VLOOKUP($A314,'Raw - F'!$B:$Q,3,FALSE),"")</f>
        <v>CHESTER</v>
      </c>
      <c r="E314" s="18" t="str">
        <f>IFERROR(VLOOKUP($A314,'Raw - F'!$B:$Q,9,FALSE),"")</f>
        <v>WFA</v>
      </c>
      <c r="F314" s="18" t="str">
        <f>SUBSTITUTE(IFERROR(VLOOKUP($A314,'Raw - F'!$B:$N,13,FALSE),""),"0","")</f>
        <v>2YO</v>
      </c>
      <c r="G314" s="18" t="str">
        <f>SUBSTITUTE(IFERROR(VLOOKUP($A314,'Raw - F'!$B:$N,10,FALSE),""),"0","")</f>
        <v>Nov</v>
      </c>
      <c r="H314" s="18" t="str">
        <f>SUBSTITUTE(IFERROR(VLOOKUP($A314,'Raw - F'!$B:$N,11,FALSE),""),"0","")</f>
        <v/>
      </c>
      <c r="I314" s="40" t="str">
        <f>IF(IFERROR(VLOOKUP($A314,'Raw - F'!$B:$P,15,FALSE),"")=0,"",IFERROR(VLOOKUP($A314,'Raw - F'!$B:$P,15,FALSE),""))</f>
        <v/>
      </c>
      <c r="J314" s="18">
        <f>IFERROR(VLOOKUP($A314,'Raw - F'!$B:$N,8,FALSE),"")</f>
        <v>5</v>
      </c>
      <c r="K314" s="18">
        <f>IFERROR(VLOOKUP($A314,'Raw - F'!$B:$V,16,FALSE),"")</f>
        <v>0</v>
      </c>
      <c r="L314" s="18" t="str">
        <f>IFERROR(VLOOKUP($A314,'Raw - F'!$B:$O,14,FALSE),"")</f>
        <v>A</v>
      </c>
      <c r="M314" s="18" t="str">
        <f>IFERROR(VLOOKUP($A314,'Raw - F'!$B:$O,6,FALSE),"")</f>
        <v>6f</v>
      </c>
    </row>
    <row r="315" spans="1:13" x14ac:dyDescent="0.35">
      <c r="A315">
        <v>306</v>
      </c>
      <c r="B315" s="19">
        <f>IFERROR(VLOOKUP($A315,'Raw - F'!$B:$Q,2,FALSE),"")</f>
        <v>44057</v>
      </c>
      <c r="C315" s="18" t="str">
        <f>IFERROR(VLOOKUP($A315,'Raw - F'!$B:$Q,4,FALSE),"")</f>
        <v>Midlands</v>
      </c>
      <c r="D315" s="18" t="str">
        <f>IFERROR(VLOOKUP($A315,'Raw - F'!$B:$Q,3,FALSE),"")</f>
        <v>CHESTER</v>
      </c>
      <c r="E315" s="18" t="str">
        <f>IFERROR(VLOOKUP($A315,'Raw - F'!$B:$Q,9,FALSE),"")</f>
        <v>Hcap</v>
      </c>
      <c r="F315" s="18" t="str">
        <f>SUBSTITUTE(IFERROR(VLOOKUP($A315,'Raw - F'!$B:$N,13,FALSE),""),"0","")</f>
        <v>2YO</v>
      </c>
      <c r="G315" s="18" t="str">
        <f>SUBSTITUTE(IFERROR(VLOOKUP($A315,'Raw - F'!$B:$N,10,FALSE),""),"0","")</f>
        <v/>
      </c>
      <c r="H315" s="18" t="str">
        <f>SUBSTITUTE(IFERROR(VLOOKUP($A315,'Raw - F'!$B:$N,11,FALSE),""),"0","")</f>
        <v/>
      </c>
      <c r="I315" s="40" t="str">
        <f>IF(IFERROR(VLOOKUP($A315,'Raw - F'!$B:$P,15,FALSE),"")=0,"",IFERROR(VLOOKUP($A315,'Raw - F'!$B:$P,15,FALSE),""))</f>
        <v/>
      </c>
      <c r="J315" s="18">
        <f>IFERROR(VLOOKUP($A315,'Raw - F'!$B:$N,8,FALSE),"")</f>
        <v>4</v>
      </c>
      <c r="K315" s="18" t="str">
        <f>IFERROR(VLOOKUP($A315,'Raw - F'!$B:$V,16,FALSE),"")</f>
        <v>66-85</v>
      </c>
      <c r="L315" s="18" t="str">
        <f>IFERROR(VLOOKUP($A315,'Raw - F'!$B:$O,14,FALSE),"")</f>
        <v>A</v>
      </c>
      <c r="M315" s="18" t="str">
        <f>IFERROR(VLOOKUP($A315,'Raw - F'!$B:$O,6,FALSE),"")</f>
        <v>6f</v>
      </c>
    </row>
    <row r="316" spans="1:13" x14ac:dyDescent="0.35">
      <c r="A316">
        <v>307</v>
      </c>
      <c r="B316" s="19">
        <f>IFERROR(VLOOKUP($A316,'Raw - F'!$B:$Q,2,FALSE),"")</f>
        <v>44057</v>
      </c>
      <c r="C316" s="18" t="str">
        <f>IFERROR(VLOOKUP($A316,'Raw - F'!$B:$Q,4,FALSE),"")</f>
        <v>Midlands</v>
      </c>
      <c r="D316" s="18" t="str">
        <f>IFERROR(VLOOKUP($A316,'Raw - F'!$B:$Q,3,FALSE),"")</f>
        <v>CHESTER</v>
      </c>
      <c r="E316" s="18" t="str">
        <f>IFERROR(VLOOKUP($A316,'Raw - F'!$B:$Q,9,FALSE),"")</f>
        <v>Hcap</v>
      </c>
      <c r="F316" s="18" t="str">
        <f>SUBSTITUTE(IFERROR(VLOOKUP($A316,'Raw - F'!$B:$N,13,FALSE),""),"0","")</f>
        <v>2YO</v>
      </c>
      <c r="G316" s="18" t="str">
        <f>SUBSTITUTE(IFERROR(VLOOKUP($A316,'Raw - F'!$B:$N,10,FALSE),""),"0","")</f>
        <v/>
      </c>
      <c r="H316" s="18" t="str">
        <f>SUBSTITUTE(IFERROR(VLOOKUP($A316,'Raw - F'!$B:$N,11,FALSE),""),"0","")</f>
        <v/>
      </c>
      <c r="I316" s="40" t="str">
        <f>IF(IFERROR(VLOOKUP($A316,'Raw - F'!$B:$P,15,FALSE),"")=0,"",IFERROR(VLOOKUP($A316,'Raw - F'!$B:$P,15,FALSE),""))</f>
        <v/>
      </c>
      <c r="J316" s="18">
        <f>IFERROR(VLOOKUP($A316,'Raw - F'!$B:$N,8,FALSE),"")</f>
        <v>3</v>
      </c>
      <c r="K316" s="18" t="str">
        <f>IFERROR(VLOOKUP($A316,'Raw - F'!$B:$V,16,FALSE),"")</f>
        <v>71-90</v>
      </c>
      <c r="L316" s="18" t="str">
        <f>IFERROR(VLOOKUP($A316,'Raw - F'!$B:$O,14,FALSE),"")</f>
        <v>A</v>
      </c>
      <c r="M316" s="18" t="str">
        <f>IFERROR(VLOOKUP($A316,'Raw - F'!$B:$O,6,FALSE),"")</f>
        <v>1m</v>
      </c>
    </row>
    <row r="317" spans="1:13" x14ac:dyDescent="0.35">
      <c r="A317">
        <v>308</v>
      </c>
      <c r="B317" s="19">
        <f>IFERROR(VLOOKUP($A317,'Raw - F'!$B:$Q,2,FALSE),"")</f>
        <v>44057</v>
      </c>
      <c r="C317" s="18" t="str">
        <f>IFERROR(VLOOKUP($A317,'Raw - F'!$B:$Q,4,FALSE),"")</f>
        <v>Midlands</v>
      </c>
      <c r="D317" s="18" t="str">
        <f>IFERROR(VLOOKUP($A317,'Raw - F'!$B:$Q,3,FALSE),"")</f>
        <v>CHESTER</v>
      </c>
      <c r="E317" s="18" t="str">
        <f>IFERROR(VLOOKUP($A317,'Raw - F'!$B:$Q,9,FALSE),"")</f>
        <v>Hcap</v>
      </c>
      <c r="F317" s="18" t="str">
        <f>SUBSTITUTE(IFERROR(VLOOKUP($A317,'Raw - F'!$B:$N,13,FALSE),""),"0","")</f>
        <v>4YO+</v>
      </c>
      <c r="G317" s="18" t="str">
        <f>SUBSTITUTE(IFERROR(VLOOKUP($A317,'Raw - F'!$B:$N,10,FALSE),""),"0","")</f>
        <v/>
      </c>
      <c r="H317" s="18" t="str">
        <f>SUBSTITUTE(IFERROR(VLOOKUP($A317,'Raw - F'!$B:$N,11,FALSE),""),"0","")</f>
        <v/>
      </c>
      <c r="I317" s="40" t="str">
        <f>IF(IFERROR(VLOOKUP($A317,'Raw - F'!$B:$P,15,FALSE),"")=0,"",IFERROR(VLOOKUP($A317,'Raw - F'!$B:$P,15,FALSE),""))</f>
        <v/>
      </c>
      <c r="J317" s="18">
        <f>IFERROR(VLOOKUP($A317,'Raw - F'!$B:$N,8,FALSE),"")</f>
        <v>3</v>
      </c>
      <c r="K317" s="18" t="str">
        <f>IFERROR(VLOOKUP($A317,'Raw - F'!$B:$V,16,FALSE),"")</f>
        <v>71-90</v>
      </c>
      <c r="L317" s="18" t="str">
        <f>IFERROR(VLOOKUP($A317,'Raw - F'!$B:$O,14,FALSE),"")</f>
        <v>A</v>
      </c>
      <c r="M317" s="18" t="str">
        <f>IFERROR(VLOOKUP($A317,'Raw - F'!$B:$O,6,FALSE),"")</f>
        <v>7f</v>
      </c>
    </row>
    <row r="318" spans="1:13" x14ac:dyDescent="0.35">
      <c r="A318">
        <v>309</v>
      </c>
      <c r="B318" s="19">
        <f>IFERROR(VLOOKUP($A318,'Raw - F'!$B:$Q,2,FALSE),"")</f>
        <v>44057</v>
      </c>
      <c r="C318" s="18" t="str">
        <f>IFERROR(VLOOKUP($A318,'Raw - F'!$B:$Q,4,FALSE),"")</f>
        <v>Midlands</v>
      </c>
      <c r="D318" s="18" t="str">
        <f>IFERROR(VLOOKUP($A318,'Raw - F'!$B:$Q,3,FALSE),"")</f>
        <v>CHESTER</v>
      </c>
      <c r="E318" s="18" t="str">
        <f>IFERROR(VLOOKUP($A318,'Raw - F'!$B:$Q,9,FALSE),"")</f>
        <v>Hcap</v>
      </c>
      <c r="F318" s="18" t="str">
        <f>SUBSTITUTE(IFERROR(VLOOKUP($A318,'Raw - F'!$B:$N,13,FALSE),""),"0","")</f>
        <v>3YO+</v>
      </c>
      <c r="G318" s="18" t="str">
        <f>SUBSTITUTE(IFERROR(VLOOKUP($A318,'Raw - F'!$B:$N,10,FALSE),""),"0","")</f>
        <v/>
      </c>
      <c r="H318" s="18" t="str">
        <f>SUBSTITUTE(IFERROR(VLOOKUP($A318,'Raw - F'!$B:$N,11,FALSE),""),"0","")</f>
        <v/>
      </c>
      <c r="I318" s="40" t="str">
        <f>IF(IFERROR(VLOOKUP($A318,'Raw - F'!$B:$P,15,FALSE),"")=0,"",IFERROR(VLOOKUP($A318,'Raw - F'!$B:$P,15,FALSE),""))</f>
        <v/>
      </c>
      <c r="J318" s="18">
        <f>IFERROR(VLOOKUP($A318,'Raw - F'!$B:$N,8,FALSE),"")</f>
        <v>4</v>
      </c>
      <c r="K318" s="18" t="str">
        <f>IFERROR(VLOOKUP($A318,'Raw - F'!$B:$V,16,FALSE),"")</f>
        <v>61-80</v>
      </c>
      <c r="L318" s="18" t="str">
        <f>IFERROR(VLOOKUP($A318,'Raw - F'!$B:$O,14,FALSE),"")</f>
        <v>A</v>
      </c>
      <c r="M318" s="18" t="str">
        <f>IFERROR(VLOOKUP($A318,'Raw - F'!$B:$O,6,FALSE),"")</f>
        <v>5f</v>
      </c>
    </row>
    <row r="319" spans="1:13" x14ac:dyDescent="0.35">
      <c r="A319">
        <v>310</v>
      </c>
      <c r="B319" s="19">
        <f>IFERROR(VLOOKUP($A319,'Raw - F'!$B:$Q,2,FALSE),"")</f>
        <v>44057</v>
      </c>
      <c r="C319" s="18" t="str">
        <f>IFERROR(VLOOKUP($A319,'Raw - F'!$B:$Q,4,FALSE),"")</f>
        <v>Midlands</v>
      </c>
      <c r="D319" s="18" t="str">
        <f>IFERROR(VLOOKUP($A319,'Raw - F'!$B:$Q,3,FALSE),"")</f>
        <v>CHESTER</v>
      </c>
      <c r="E319" s="18" t="str">
        <f>IFERROR(VLOOKUP($A319,'Raw - F'!$B:$Q,9,FALSE),"")</f>
        <v>Hcap</v>
      </c>
      <c r="F319" s="18" t="str">
        <f>SUBSTITUTE(IFERROR(VLOOKUP($A319,'Raw - F'!$B:$N,13,FALSE),""),"0","")</f>
        <v>3YO+</v>
      </c>
      <c r="G319" s="18" t="str">
        <f>SUBSTITUTE(IFERROR(VLOOKUP($A319,'Raw - F'!$B:$N,10,FALSE),""),"0","")</f>
        <v/>
      </c>
      <c r="H319" s="18" t="str">
        <f>SUBSTITUTE(IFERROR(VLOOKUP($A319,'Raw - F'!$B:$N,11,FALSE),""),"0","")</f>
        <v/>
      </c>
      <c r="I319" s="40" t="str">
        <f>IF(IFERROR(VLOOKUP($A319,'Raw - F'!$B:$P,15,FALSE),"")=0,"",IFERROR(VLOOKUP($A319,'Raw - F'!$B:$P,15,FALSE),""))</f>
        <v/>
      </c>
      <c r="J319" s="18">
        <f>IFERROR(VLOOKUP($A319,'Raw - F'!$B:$N,8,FALSE),"")</f>
        <v>3</v>
      </c>
      <c r="K319" s="18" t="str">
        <f>IFERROR(VLOOKUP($A319,'Raw - F'!$B:$V,16,FALSE),"")</f>
        <v>71-90</v>
      </c>
      <c r="L319" s="18" t="str">
        <f>IFERROR(VLOOKUP($A319,'Raw - F'!$B:$O,14,FALSE),"")</f>
        <v>A</v>
      </c>
      <c r="M319" s="18" t="str">
        <f>IFERROR(VLOOKUP($A319,'Raw - F'!$B:$O,6,FALSE),"")</f>
        <v>1m 2f</v>
      </c>
    </row>
    <row r="320" spans="1:13" x14ac:dyDescent="0.35">
      <c r="A320">
        <v>311</v>
      </c>
      <c r="B320" s="19">
        <f>IFERROR(VLOOKUP($A320,'Raw - F'!$B:$Q,2,FALSE),"")</f>
        <v>44057</v>
      </c>
      <c r="C320" s="18" t="str">
        <f>IFERROR(VLOOKUP($A320,'Raw - F'!$B:$Q,4,FALSE),"")</f>
        <v>Midlands</v>
      </c>
      <c r="D320" s="18" t="str">
        <f>IFERROR(VLOOKUP($A320,'Raw - F'!$B:$Q,3,FALSE),"")</f>
        <v>CHESTER</v>
      </c>
      <c r="E320" s="18" t="str">
        <f>IFERROR(VLOOKUP($A320,'Raw - F'!$B:$Q,9,FALSE),"")</f>
        <v>WFA</v>
      </c>
      <c r="F320" s="18" t="str">
        <f>SUBSTITUTE(IFERROR(VLOOKUP($A320,'Raw - F'!$B:$N,13,FALSE),""),"0","")</f>
        <v>3YO+</v>
      </c>
      <c r="G320" s="18" t="str">
        <f>SUBSTITUTE(IFERROR(VLOOKUP($A320,'Raw - F'!$B:$N,10,FALSE),""),"0","")</f>
        <v>Nov</v>
      </c>
      <c r="H320" s="18" t="str">
        <f>SUBSTITUTE(IFERROR(VLOOKUP($A320,'Raw - F'!$B:$N,11,FALSE),""),"0","")</f>
        <v/>
      </c>
      <c r="I320" s="40" t="str">
        <f>IF(IFERROR(VLOOKUP($A320,'Raw - F'!$B:$P,15,FALSE),"")=0,"",IFERROR(VLOOKUP($A320,'Raw - F'!$B:$P,15,FALSE),""))</f>
        <v/>
      </c>
      <c r="J320" s="18">
        <f>IFERROR(VLOOKUP($A320,'Raw - F'!$B:$N,8,FALSE),"")</f>
        <v>5</v>
      </c>
      <c r="K320" s="18">
        <f>IFERROR(VLOOKUP($A320,'Raw - F'!$B:$V,16,FALSE),"")</f>
        <v>0</v>
      </c>
      <c r="L320" s="18" t="str">
        <f>IFERROR(VLOOKUP($A320,'Raw - F'!$B:$O,14,FALSE),"")</f>
        <v>F</v>
      </c>
      <c r="M320" s="18" t="str">
        <f>IFERROR(VLOOKUP($A320,'Raw - F'!$B:$O,6,FALSE),"")</f>
        <v>1m 4f</v>
      </c>
    </row>
    <row r="321" spans="1:13" x14ac:dyDescent="0.35">
      <c r="A321">
        <v>312</v>
      </c>
      <c r="B321" s="19">
        <f>IFERROR(VLOOKUP($A321,'Raw - F'!$B:$Q,2,FALSE),"")</f>
        <v>44057</v>
      </c>
      <c r="C321" s="18" t="str">
        <f>IFERROR(VLOOKUP($A321,'Raw - F'!$B:$Q,4,FALSE),"")</f>
        <v>Midlands</v>
      </c>
      <c r="D321" s="18" t="str">
        <f>IFERROR(VLOOKUP($A321,'Raw - F'!$B:$Q,3,FALSE),"")</f>
        <v>CHESTER</v>
      </c>
      <c r="E321" s="18" t="str">
        <f>IFERROR(VLOOKUP($A321,'Raw - F'!$B:$Q,9,FALSE),"")</f>
        <v>Hcap</v>
      </c>
      <c r="F321" s="18" t="str">
        <f>SUBSTITUTE(IFERROR(VLOOKUP($A321,'Raw - F'!$B:$N,13,FALSE),""),"0","")</f>
        <v>3YO+</v>
      </c>
      <c r="G321" s="18" t="str">
        <f>SUBSTITUTE(IFERROR(VLOOKUP($A321,'Raw - F'!$B:$N,10,FALSE),""),"0","")</f>
        <v/>
      </c>
      <c r="H321" s="18" t="str">
        <f>SUBSTITUTE(IFERROR(VLOOKUP($A321,'Raw - F'!$B:$N,11,FALSE),""),"0","")</f>
        <v/>
      </c>
      <c r="I321" s="40" t="str">
        <f>IF(IFERROR(VLOOKUP($A321,'Raw - F'!$B:$P,15,FALSE),"")=0,"",IFERROR(VLOOKUP($A321,'Raw - F'!$B:$P,15,FALSE),""))</f>
        <v/>
      </c>
      <c r="J321" s="18">
        <f>IFERROR(VLOOKUP($A321,'Raw - F'!$B:$N,8,FALSE),"")</f>
        <v>5</v>
      </c>
      <c r="K321" s="18" t="str">
        <f>IFERROR(VLOOKUP($A321,'Raw - F'!$B:$V,16,FALSE),"")</f>
        <v>51-70</v>
      </c>
      <c r="L321" s="18" t="str">
        <f>IFERROR(VLOOKUP($A321,'Raw - F'!$B:$O,14,FALSE),"")</f>
        <v>A</v>
      </c>
      <c r="M321" s="18" t="str">
        <f>IFERROR(VLOOKUP($A321,'Raw - F'!$B:$O,6,FALSE),"")</f>
        <v>1m 6f</v>
      </c>
    </row>
    <row r="322" spans="1:13" x14ac:dyDescent="0.35">
      <c r="A322">
        <v>313</v>
      </c>
      <c r="B322" s="19">
        <f>IFERROR(VLOOKUP($A322,'Raw - F'!$B:$Q,2,FALSE),"")</f>
        <v>44057</v>
      </c>
      <c r="C322" s="18" t="str">
        <f>IFERROR(VLOOKUP($A322,'Raw - F'!$B:$Q,4,FALSE),"")</f>
        <v>South</v>
      </c>
      <c r="D322" s="18" t="str">
        <f>IFERROR(VLOOKUP($A322,'Raw - F'!$B:$Q,3,FALSE),"")</f>
        <v>LINGFIELD PARK</v>
      </c>
      <c r="E322" s="18" t="str">
        <f>IFERROR(VLOOKUP($A322,'Raw - F'!$B:$Q,9,FALSE),"")</f>
        <v>Hcap</v>
      </c>
      <c r="F322" s="18" t="str">
        <f>SUBSTITUTE(IFERROR(VLOOKUP($A322,'Raw - F'!$B:$N,13,FALSE),""),"0","")</f>
        <v>2YO</v>
      </c>
      <c r="G322" s="18" t="str">
        <f>SUBSTITUTE(IFERROR(VLOOKUP($A322,'Raw - F'!$B:$N,10,FALSE),""),"0","")</f>
        <v/>
      </c>
      <c r="H322" s="18" t="str">
        <f>SUBSTITUTE(IFERROR(VLOOKUP($A322,'Raw - F'!$B:$N,11,FALSE),""),"0","")</f>
        <v/>
      </c>
      <c r="I322" s="40" t="str">
        <f>IF(IFERROR(VLOOKUP($A322,'Raw - F'!$B:$P,15,FALSE),"")=0,"",IFERROR(VLOOKUP($A322,'Raw - F'!$B:$P,15,FALSE),""))</f>
        <v/>
      </c>
      <c r="J322" s="18">
        <f>IFERROR(VLOOKUP($A322,'Raw - F'!$B:$N,8,FALSE),"")</f>
        <v>4</v>
      </c>
      <c r="K322" s="18" t="str">
        <f>IFERROR(VLOOKUP($A322,'Raw - F'!$B:$V,16,FALSE),"")</f>
        <v>46-65</v>
      </c>
      <c r="L322" s="18" t="str">
        <f>IFERROR(VLOOKUP($A322,'Raw - F'!$B:$O,14,FALSE),"")</f>
        <v>A</v>
      </c>
      <c r="M322" s="18" t="str">
        <f>IFERROR(VLOOKUP($A322,'Raw - F'!$B:$O,6,FALSE),"")</f>
        <v>1m</v>
      </c>
    </row>
    <row r="323" spans="1:13" x14ac:dyDescent="0.35">
      <c r="A323">
        <v>314</v>
      </c>
      <c r="B323" s="19">
        <f>IFERROR(VLOOKUP($A323,'Raw - F'!$B:$Q,2,FALSE),"")</f>
        <v>44057</v>
      </c>
      <c r="C323" s="18" t="str">
        <f>IFERROR(VLOOKUP($A323,'Raw - F'!$B:$Q,4,FALSE),"")</f>
        <v>South</v>
      </c>
      <c r="D323" s="18" t="str">
        <f>IFERROR(VLOOKUP($A323,'Raw - F'!$B:$Q,3,FALSE),"")</f>
        <v>LINGFIELD PARK</v>
      </c>
      <c r="E323" s="18" t="str">
        <f>IFERROR(VLOOKUP($A323,'Raw - F'!$B:$Q,9,FALSE),"")</f>
        <v>WFA</v>
      </c>
      <c r="F323" s="18" t="str">
        <f>SUBSTITUTE(IFERROR(VLOOKUP($A323,'Raw - F'!$B:$N,13,FALSE),""),"0","")</f>
        <v>2YO</v>
      </c>
      <c r="G323" s="18" t="str">
        <f>SUBSTITUTE(IFERROR(VLOOKUP($A323,'Raw - F'!$B:$N,10,FALSE),""),"0","")</f>
        <v>Nov</v>
      </c>
      <c r="H323" s="18" t="str">
        <f>SUBSTITUTE(IFERROR(VLOOKUP($A323,'Raw - F'!$B:$N,11,FALSE),""),"0","")</f>
        <v/>
      </c>
      <c r="I323" s="40" t="str">
        <f>IF(IFERROR(VLOOKUP($A323,'Raw - F'!$B:$P,15,FALSE),"")=0,"",IFERROR(VLOOKUP($A323,'Raw - F'!$B:$P,15,FALSE),""))</f>
        <v/>
      </c>
      <c r="J323" s="18">
        <f>IFERROR(VLOOKUP($A323,'Raw - F'!$B:$N,8,FALSE),"")</f>
        <v>5</v>
      </c>
      <c r="K323" s="18">
        <f>IFERROR(VLOOKUP($A323,'Raw - F'!$B:$V,16,FALSE),"")</f>
        <v>0</v>
      </c>
      <c r="L323" s="18" t="str">
        <f>IFERROR(VLOOKUP($A323,'Raw - F'!$B:$O,14,FALSE),"")</f>
        <v>A</v>
      </c>
      <c r="M323" s="18" t="str">
        <f>IFERROR(VLOOKUP($A323,'Raw - F'!$B:$O,6,FALSE),"")</f>
        <v>7f</v>
      </c>
    </row>
    <row r="324" spans="1:13" x14ac:dyDescent="0.35">
      <c r="A324">
        <v>315</v>
      </c>
      <c r="B324" s="19">
        <f>IFERROR(VLOOKUP($A324,'Raw - F'!$B:$Q,2,FALSE),"")</f>
        <v>44057</v>
      </c>
      <c r="C324" s="18" t="str">
        <f>IFERROR(VLOOKUP($A324,'Raw - F'!$B:$Q,4,FALSE),"")</f>
        <v>South</v>
      </c>
      <c r="D324" s="18" t="str">
        <f>IFERROR(VLOOKUP($A324,'Raw - F'!$B:$Q,3,FALSE),"")</f>
        <v>LINGFIELD PARK</v>
      </c>
      <c r="E324" s="18" t="str">
        <f>IFERROR(VLOOKUP($A324,'Raw - F'!$B:$Q,9,FALSE),"")</f>
        <v>Hcap</v>
      </c>
      <c r="F324" s="18" t="str">
        <f>SUBSTITUTE(IFERROR(VLOOKUP($A324,'Raw - F'!$B:$N,13,FALSE),""),"0","")</f>
        <v>3YO+</v>
      </c>
      <c r="G324" s="18" t="str">
        <f>SUBSTITUTE(IFERROR(VLOOKUP($A324,'Raw - F'!$B:$N,10,FALSE),""),"0","")</f>
        <v/>
      </c>
      <c r="H324" s="18" t="str">
        <f>SUBSTITUTE(IFERROR(VLOOKUP($A324,'Raw - F'!$B:$N,11,FALSE),""),"0","")</f>
        <v/>
      </c>
      <c r="I324" s="40" t="str">
        <f>IF(IFERROR(VLOOKUP($A324,'Raw - F'!$B:$P,15,FALSE),"")=0,"",IFERROR(VLOOKUP($A324,'Raw - F'!$B:$P,15,FALSE),""))</f>
        <v/>
      </c>
      <c r="J324" s="18">
        <f>IFERROR(VLOOKUP($A324,'Raw - F'!$B:$N,8,FALSE),"")</f>
        <v>5</v>
      </c>
      <c r="K324" s="18" t="str">
        <f>IFERROR(VLOOKUP($A324,'Raw - F'!$B:$V,16,FALSE),"")</f>
        <v>56-75</v>
      </c>
      <c r="L324" s="18" t="str">
        <f>IFERROR(VLOOKUP($A324,'Raw - F'!$B:$O,14,FALSE),"")</f>
        <v>A</v>
      </c>
      <c r="M324" s="18" t="str">
        <f>IFERROR(VLOOKUP($A324,'Raw - F'!$B:$O,6,FALSE),"")</f>
        <v>1m 4f</v>
      </c>
    </row>
    <row r="325" spans="1:13" x14ac:dyDescent="0.35">
      <c r="A325">
        <v>316</v>
      </c>
      <c r="B325" s="19">
        <f>IFERROR(VLOOKUP($A325,'Raw - F'!$B:$Q,2,FALSE),"")</f>
        <v>44057</v>
      </c>
      <c r="C325" s="18" t="str">
        <f>IFERROR(VLOOKUP($A325,'Raw - F'!$B:$Q,4,FALSE),"")</f>
        <v>South</v>
      </c>
      <c r="D325" s="18" t="str">
        <f>IFERROR(VLOOKUP($A325,'Raw - F'!$B:$Q,3,FALSE),"")</f>
        <v>LINGFIELD PARK</v>
      </c>
      <c r="E325" s="18" t="str">
        <f>IFERROR(VLOOKUP($A325,'Raw - F'!$B:$Q,9,FALSE),"")</f>
        <v>Hcap</v>
      </c>
      <c r="F325" s="18" t="str">
        <f>SUBSTITUTE(IFERROR(VLOOKUP($A325,'Raw - F'!$B:$N,13,FALSE),""),"0","")</f>
        <v>3YO+</v>
      </c>
      <c r="G325" s="18" t="str">
        <f>SUBSTITUTE(IFERROR(VLOOKUP($A325,'Raw - F'!$B:$N,10,FALSE),""),"0","")</f>
        <v/>
      </c>
      <c r="H325" s="18" t="str">
        <f>SUBSTITUTE(IFERROR(VLOOKUP($A325,'Raw - F'!$B:$N,11,FALSE),""),"0","")</f>
        <v/>
      </c>
      <c r="I325" s="40" t="str">
        <f>IF(IFERROR(VLOOKUP($A325,'Raw - F'!$B:$P,15,FALSE),"")=0,"",IFERROR(VLOOKUP($A325,'Raw - F'!$B:$P,15,FALSE),""))</f>
        <v/>
      </c>
      <c r="J325" s="18">
        <f>IFERROR(VLOOKUP($A325,'Raw - F'!$B:$N,8,FALSE),"")</f>
        <v>5</v>
      </c>
      <c r="K325" s="18" t="str">
        <f>IFERROR(VLOOKUP($A325,'Raw - F'!$B:$V,16,FALSE),"")</f>
        <v>51-70</v>
      </c>
      <c r="L325" s="18" t="str">
        <f>IFERROR(VLOOKUP($A325,'Raw - F'!$B:$O,14,FALSE),"")</f>
        <v>A</v>
      </c>
      <c r="M325" s="18" t="str">
        <f>IFERROR(VLOOKUP($A325,'Raw - F'!$B:$O,6,FALSE),"")</f>
        <v>1m</v>
      </c>
    </row>
    <row r="326" spans="1:13" x14ac:dyDescent="0.35">
      <c r="A326">
        <v>317</v>
      </c>
      <c r="B326" s="19">
        <f>IFERROR(VLOOKUP($A326,'Raw - F'!$B:$Q,2,FALSE),"")</f>
        <v>44057</v>
      </c>
      <c r="C326" s="18" t="str">
        <f>IFERROR(VLOOKUP($A326,'Raw - F'!$B:$Q,4,FALSE),"")</f>
        <v>South</v>
      </c>
      <c r="D326" s="18" t="str">
        <f>IFERROR(VLOOKUP($A326,'Raw - F'!$B:$Q,3,FALSE),"")</f>
        <v>LINGFIELD PARK</v>
      </c>
      <c r="E326" s="18" t="str">
        <f>IFERROR(VLOOKUP($A326,'Raw - F'!$B:$Q,9,FALSE),"")</f>
        <v>WFA</v>
      </c>
      <c r="F326" s="18" t="str">
        <f>SUBSTITUTE(IFERROR(VLOOKUP($A326,'Raw - F'!$B:$N,13,FALSE),""),"0","")</f>
        <v>3YO+</v>
      </c>
      <c r="G326" s="18" t="str">
        <f>SUBSTITUTE(IFERROR(VLOOKUP($A326,'Raw - F'!$B:$N,10,FALSE),""),"0","")</f>
        <v>Mdn</v>
      </c>
      <c r="H326" s="18" t="str">
        <f>SUBSTITUTE(IFERROR(VLOOKUP($A326,'Raw - F'!$B:$N,11,FALSE),""),"0","")</f>
        <v/>
      </c>
      <c r="I326" s="40" t="str">
        <f>IF(IFERROR(VLOOKUP($A326,'Raw - F'!$B:$P,15,FALSE),"")=0,"",IFERROR(VLOOKUP($A326,'Raw - F'!$B:$P,15,FALSE),""))</f>
        <v/>
      </c>
      <c r="J326" s="18">
        <f>IFERROR(VLOOKUP($A326,'Raw - F'!$B:$N,8,FALSE),"")</f>
        <v>5</v>
      </c>
      <c r="K326" s="18">
        <f>IFERROR(VLOOKUP($A326,'Raw - F'!$B:$V,16,FALSE),"")</f>
        <v>0</v>
      </c>
      <c r="L326" s="18" t="str">
        <f>IFERROR(VLOOKUP($A326,'Raw - F'!$B:$O,14,FALSE),"")</f>
        <v>A</v>
      </c>
      <c r="M326" s="18" t="str">
        <f>IFERROR(VLOOKUP($A326,'Raw - F'!$B:$O,6,FALSE),"")</f>
        <v>1m</v>
      </c>
    </row>
    <row r="327" spans="1:13" x14ac:dyDescent="0.35">
      <c r="A327">
        <v>318</v>
      </c>
      <c r="B327" s="19">
        <f>IFERROR(VLOOKUP($A327,'Raw - F'!$B:$Q,2,FALSE),"")</f>
        <v>44057</v>
      </c>
      <c r="C327" s="18" t="str">
        <f>IFERROR(VLOOKUP($A327,'Raw - F'!$B:$Q,4,FALSE),"")</f>
        <v>South</v>
      </c>
      <c r="D327" s="18" t="str">
        <f>IFERROR(VLOOKUP($A327,'Raw - F'!$B:$Q,3,FALSE),"")</f>
        <v>LINGFIELD PARK</v>
      </c>
      <c r="E327" s="18" t="str">
        <f>IFERROR(VLOOKUP($A327,'Raw - F'!$B:$Q,9,FALSE),"")</f>
        <v>Hcap</v>
      </c>
      <c r="F327" s="18" t="str">
        <f>SUBSTITUTE(IFERROR(VLOOKUP($A327,'Raw - F'!$B:$N,13,FALSE),""),"0","")</f>
        <v>3YO+</v>
      </c>
      <c r="G327" s="18" t="str">
        <f>SUBSTITUTE(IFERROR(VLOOKUP($A327,'Raw - F'!$B:$N,10,FALSE),""),"0","")</f>
        <v/>
      </c>
      <c r="H327" s="18" t="str">
        <f>SUBSTITUTE(IFERROR(VLOOKUP($A327,'Raw - F'!$B:$N,11,FALSE),""),"0","")</f>
        <v/>
      </c>
      <c r="I327" s="40" t="str">
        <f>IF(IFERROR(VLOOKUP($A327,'Raw - F'!$B:$P,15,FALSE),"")=0,"",IFERROR(VLOOKUP($A327,'Raw - F'!$B:$P,15,FALSE),""))</f>
        <v/>
      </c>
      <c r="J327" s="18">
        <f>IFERROR(VLOOKUP($A327,'Raw - F'!$B:$N,8,FALSE),"")</f>
        <v>6</v>
      </c>
      <c r="K327" s="18" t="str">
        <f>IFERROR(VLOOKUP($A327,'Raw - F'!$B:$V,16,FALSE),"")</f>
        <v>41-60</v>
      </c>
      <c r="L327" s="18" t="str">
        <f>IFERROR(VLOOKUP($A327,'Raw - F'!$B:$O,14,FALSE),"")</f>
        <v>A</v>
      </c>
      <c r="M327" s="18" t="str">
        <f>IFERROR(VLOOKUP($A327,'Raw - F'!$B:$O,6,FALSE),"")</f>
        <v>5f</v>
      </c>
    </row>
    <row r="328" spans="1:13" x14ac:dyDescent="0.35">
      <c r="A328">
        <v>319</v>
      </c>
      <c r="B328" s="19">
        <f>IFERROR(VLOOKUP($A328,'Raw - F'!$B:$Q,2,FALSE),"")</f>
        <v>44057</v>
      </c>
      <c r="C328" s="18" t="str">
        <f>IFERROR(VLOOKUP($A328,'Raw - F'!$B:$Q,4,FALSE),"")</f>
        <v>South</v>
      </c>
      <c r="D328" s="18" t="str">
        <f>IFERROR(VLOOKUP($A328,'Raw - F'!$B:$Q,3,FALSE),"")</f>
        <v>LINGFIELD PARK</v>
      </c>
      <c r="E328" s="18" t="str">
        <f>IFERROR(VLOOKUP($A328,'Raw - F'!$B:$Q,9,FALSE),"")</f>
        <v>WFA</v>
      </c>
      <c r="F328" s="18" t="str">
        <f>SUBSTITUTE(IFERROR(VLOOKUP($A328,'Raw - F'!$B:$N,13,FALSE),""),"0","")</f>
        <v>3YO+</v>
      </c>
      <c r="G328" s="18" t="str">
        <f>SUBSTITUTE(IFERROR(VLOOKUP($A328,'Raw - F'!$B:$N,10,FALSE),""),"0","")</f>
        <v/>
      </c>
      <c r="H328" s="18" t="str">
        <f>SUBSTITUTE(IFERROR(VLOOKUP($A328,'Raw - F'!$B:$N,11,FALSE),""),"0","")</f>
        <v/>
      </c>
      <c r="I328" s="40" t="str">
        <f>IF(IFERROR(VLOOKUP($A328,'Raw - F'!$B:$P,15,FALSE),"")=0,"",IFERROR(VLOOKUP($A328,'Raw - F'!$B:$P,15,FALSE),""))</f>
        <v/>
      </c>
      <c r="J328" s="18">
        <f>IFERROR(VLOOKUP($A328,'Raw - F'!$B:$N,8,FALSE),"")</f>
        <v>6</v>
      </c>
      <c r="K328" s="18" t="str">
        <f>IFERROR(VLOOKUP($A328,'Raw - F'!$B:$V,16,FALSE),"")</f>
        <v>31-50</v>
      </c>
      <c r="L328" s="18" t="str">
        <f>IFERROR(VLOOKUP($A328,'Raw - F'!$B:$O,14,FALSE),"")</f>
        <v>A</v>
      </c>
      <c r="M328" s="18" t="str">
        <f>IFERROR(VLOOKUP($A328,'Raw - F'!$B:$O,6,FALSE),"")</f>
        <v>1m</v>
      </c>
    </row>
    <row r="329" spans="1:13" x14ac:dyDescent="0.35">
      <c r="A329">
        <v>320</v>
      </c>
      <c r="B329" s="19">
        <f>IFERROR(VLOOKUP($A329,'Raw - F'!$B:$Q,2,FALSE),"")</f>
        <v>44057</v>
      </c>
      <c r="C329" s="18" t="str">
        <f>IFERROR(VLOOKUP($A329,'Raw - F'!$B:$Q,4,FALSE),"")</f>
        <v>South</v>
      </c>
      <c r="D329" s="18" t="str">
        <f>IFERROR(VLOOKUP($A329,'Raw - F'!$B:$Q,3,FALSE),"")</f>
        <v>LINGFIELD PARK</v>
      </c>
      <c r="E329" s="18" t="str">
        <f>IFERROR(VLOOKUP($A329,'Raw - F'!$B:$Q,9,FALSE),"")</f>
        <v>Hcap</v>
      </c>
      <c r="F329" s="18" t="str">
        <f>SUBSTITUTE(IFERROR(VLOOKUP($A329,'Raw - F'!$B:$N,13,FALSE),""),"0","")</f>
        <v>3YO</v>
      </c>
      <c r="G329" s="18" t="str">
        <f>SUBSTITUTE(IFERROR(VLOOKUP($A329,'Raw - F'!$B:$N,10,FALSE),""),"0","")</f>
        <v/>
      </c>
      <c r="H329" s="18" t="str">
        <f>SUBSTITUTE(IFERROR(VLOOKUP($A329,'Raw - F'!$B:$N,11,FALSE),""),"0","")</f>
        <v/>
      </c>
      <c r="I329" s="40" t="str">
        <f>IF(IFERROR(VLOOKUP($A329,'Raw - F'!$B:$P,15,FALSE),"")=0,"",IFERROR(VLOOKUP($A329,'Raw - F'!$B:$P,15,FALSE),""))</f>
        <v/>
      </c>
      <c r="J329" s="18">
        <f>IFERROR(VLOOKUP($A329,'Raw - F'!$B:$N,8,FALSE),"")</f>
        <v>6</v>
      </c>
      <c r="K329" s="18" t="str">
        <f>IFERROR(VLOOKUP($A329,'Raw - F'!$B:$V,16,FALSE),"")</f>
        <v>41-60</v>
      </c>
      <c r="L329" s="18" t="str">
        <f>IFERROR(VLOOKUP($A329,'Raw - F'!$B:$O,14,FALSE),"")</f>
        <v>A</v>
      </c>
      <c r="M329" s="18" t="str">
        <f>IFERROR(VLOOKUP($A329,'Raw - F'!$B:$O,6,FALSE),"")</f>
        <v>1m 4f</v>
      </c>
    </row>
    <row r="330" spans="1:13" x14ac:dyDescent="0.35">
      <c r="A330">
        <v>321</v>
      </c>
      <c r="B330" s="19">
        <f>IFERROR(VLOOKUP($A330,'Raw - F'!$B:$Q,2,FALSE),"")</f>
        <v>44057</v>
      </c>
      <c r="C330" s="18" t="str">
        <f>IFERROR(VLOOKUP($A330,'Raw - F'!$B:$Q,4,FALSE),"")</f>
        <v>North</v>
      </c>
      <c r="D330" s="18" t="str">
        <f>IFERROR(VLOOKUP($A330,'Raw - F'!$B:$Q,3,FALSE),"")</f>
        <v>PONTEFRACT</v>
      </c>
      <c r="E330" s="18" t="str">
        <f>IFERROR(VLOOKUP($A330,'Raw - F'!$B:$Q,9,FALSE),"")</f>
        <v>WFA</v>
      </c>
      <c r="F330" s="18" t="str">
        <f>SUBSTITUTE(IFERROR(VLOOKUP($A330,'Raw - F'!$B:$N,13,FALSE),""),"0","")</f>
        <v>3YO+</v>
      </c>
      <c r="G330" s="18" t="str">
        <f>SUBSTITUTE(IFERROR(VLOOKUP($A330,'Raw - F'!$B:$N,10,FALSE),""),"0","")</f>
        <v/>
      </c>
      <c r="H330" s="18" t="str">
        <f>SUBSTITUTE(IFERROR(VLOOKUP($A330,'Raw - F'!$B:$N,11,FALSE),""),"0","")</f>
        <v/>
      </c>
      <c r="I330" s="40" t="str">
        <f>IF(IFERROR(VLOOKUP($A330,'Raw - F'!$B:$P,15,FALSE),"")=0,"",IFERROR(VLOOKUP($A330,'Raw - F'!$B:$P,15,FALSE),""))</f>
        <v/>
      </c>
      <c r="J330" s="18">
        <f>IFERROR(VLOOKUP($A330,'Raw - F'!$B:$N,8,FALSE),"")</f>
        <v>1</v>
      </c>
      <c r="K330" s="18">
        <f>IFERROR(VLOOKUP($A330,'Raw - F'!$B:$V,16,FALSE),"")</f>
        <v>0</v>
      </c>
      <c r="L330" s="18" t="str">
        <f>IFERROR(VLOOKUP($A330,'Raw - F'!$B:$O,14,FALSE),"")</f>
        <v>F</v>
      </c>
      <c r="M330" s="18" t="str">
        <f>IFERROR(VLOOKUP($A330,'Raw - F'!$B:$O,6,FALSE),"")</f>
        <v>6f</v>
      </c>
    </row>
    <row r="331" spans="1:13" x14ac:dyDescent="0.35">
      <c r="A331">
        <v>322</v>
      </c>
      <c r="B331" s="19">
        <f>IFERROR(VLOOKUP($A331,'Raw - F'!$B:$Q,2,FALSE),"")</f>
        <v>44057</v>
      </c>
      <c r="C331" s="18" t="str">
        <f>IFERROR(VLOOKUP($A331,'Raw - F'!$B:$Q,4,FALSE),"")</f>
        <v>North</v>
      </c>
      <c r="D331" s="18" t="str">
        <f>IFERROR(VLOOKUP($A331,'Raw - F'!$B:$Q,3,FALSE),"")</f>
        <v>PONTEFRACT</v>
      </c>
      <c r="E331" s="18" t="str">
        <f>IFERROR(VLOOKUP($A331,'Raw - F'!$B:$Q,9,FALSE),"")</f>
        <v>WFA</v>
      </c>
      <c r="F331" s="18" t="str">
        <f>SUBSTITUTE(IFERROR(VLOOKUP($A331,'Raw - F'!$B:$N,13,FALSE),""),"0","")</f>
        <v>3YO+</v>
      </c>
      <c r="G331" s="18" t="str">
        <f>SUBSTITUTE(IFERROR(VLOOKUP($A331,'Raw - F'!$B:$N,10,FALSE),""),"0","")</f>
        <v>Nov</v>
      </c>
      <c r="H331" s="18" t="str">
        <f>SUBSTITUTE(IFERROR(VLOOKUP($A331,'Raw - F'!$B:$N,11,FALSE),""),"0","")</f>
        <v/>
      </c>
      <c r="I331" s="40" t="str">
        <f>IF(IFERROR(VLOOKUP($A331,'Raw - F'!$B:$P,15,FALSE),"")=0,"",IFERROR(VLOOKUP($A331,'Raw - F'!$B:$P,15,FALSE),""))</f>
        <v/>
      </c>
      <c r="J331" s="18">
        <f>IFERROR(VLOOKUP($A331,'Raw - F'!$B:$N,8,FALSE),"")</f>
        <v>5</v>
      </c>
      <c r="K331" s="18">
        <f>IFERROR(VLOOKUP($A331,'Raw - F'!$B:$V,16,FALSE),"")</f>
        <v>0</v>
      </c>
      <c r="L331" s="18" t="str">
        <f>IFERROR(VLOOKUP($A331,'Raw - F'!$B:$O,14,FALSE),"")</f>
        <v>F</v>
      </c>
      <c r="M331" s="18" t="str">
        <f>IFERROR(VLOOKUP($A331,'Raw - F'!$B:$O,6,FALSE),"")</f>
        <v>1m</v>
      </c>
    </row>
    <row r="332" spans="1:13" x14ac:dyDescent="0.35">
      <c r="A332">
        <v>323</v>
      </c>
      <c r="B332" s="19">
        <f>IFERROR(VLOOKUP($A332,'Raw - F'!$B:$Q,2,FALSE),"")</f>
        <v>44057</v>
      </c>
      <c r="C332" s="18" t="str">
        <f>IFERROR(VLOOKUP($A332,'Raw - F'!$B:$Q,4,FALSE),"")</f>
        <v>North</v>
      </c>
      <c r="D332" s="18" t="str">
        <f>IFERROR(VLOOKUP($A332,'Raw - F'!$B:$Q,3,FALSE),"")</f>
        <v>PONTEFRACT</v>
      </c>
      <c r="E332" s="18" t="str">
        <f>IFERROR(VLOOKUP($A332,'Raw - F'!$B:$Q,9,FALSE),"")</f>
        <v>Hcap</v>
      </c>
      <c r="F332" s="18" t="str">
        <f>SUBSTITUTE(IFERROR(VLOOKUP($A332,'Raw - F'!$B:$N,13,FALSE),""),"0","")</f>
        <v>3YO+</v>
      </c>
      <c r="G332" s="18" t="str">
        <f>SUBSTITUTE(IFERROR(VLOOKUP($A332,'Raw - F'!$B:$N,10,FALSE),""),"0","")</f>
        <v/>
      </c>
      <c r="H332" s="18" t="str">
        <f>SUBSTITUTE(IFERROR(VLOOKUP($A332,'Raw - F'!$B:$N,11,FALSE),""),"0","")</f>
        <v/>
      </c>
      <c r="I332" s="40" t="str">
        <f>IF(IFERROR(VLOOKUP($A332,'Raw - F'!$B:$P,15,FALSE),"")=0,"",IFERROR(VLOOKUP($A332,'Raw - F'!$B:$P,15,FALSE),""))</f>
        <v/>
      </c>
      <c r="J332" s="18">
        <f>IFERROR(VLOOKUP($A332,'Raw - F'!$B:$N,8,FALSE),"")</f>
        <v>3</v>
      </c>
      <c r="K332" s="18" t="str">
        <f>IFERROR(VLOOKUP($A332,'Raw - F'!$B:$V,16,FALSE),"")</f>
        <v>71-90</v>
      </c>
      <c r="L332" s="18" t="str">
        <f>IFERROR(VLOOKUP($A332,'Raw - F'!$B:$O,14,FALSE),"")</f>
        <v>A</v>
      </c>
      <c r="M332" s="18" t="str">
        <f>IFERROR(VLOOKUP($A332,'Raw - F'!$B:$O,6,FALSE),"")</f>
        <v>1m 4f</v>
      </c>
    </row>
    <row r="333" spans="1:13" x14ac:dyDescent="0.35">
      <c r="A333">
        <v>324</v>
      </c>
      <c r="B333" s="19">
        <f>IFERROR(VLOOKUP($A333,'Raw - F'!$B:$Q,2,FALSE),"")</f>
        <v>44057</v>
      </c>
      <c r="C333" s="18" t="str">
        <f>IFERROR(VLOOKUP($A333,'Raw - F'!$B:$Q,4,FALSE),"")</f>
        <v>North</v>
      </c>
      <c r="D333" s="18" t="str">
        <f>IFERROR(VLOOKUP($A333,'Raw - F'!$B:$Q,3,FALSE),"")</f>
        <v>PONTEFRACT</v>
      </c>
      <c r="E333" s="18" t="str">
        <f>IFERROR(VLOOKUP($A333,'Raw - F'!$B:$Q,9,FALSE),"")</f>
        <v>Hcap</v>
      </c>
      <c r="F333" s="18" t="str">
        <f>SUBSTITUTE(IFERROR(VLOOKUP($A333,'Raw - F'!$B:$N,13,FALSE),""),"0","")</f>
        <v>3YO+</v>
      </c>
      <c r="G333" s="18" t="str">
        <f>SUBSTITUTE(IFERROR(VLOOKUP($A333,'Raw - F'!$B:$N,10,FALSE),""),"0","")</f>
        <v/>
      </c>
      <c r="H333" s="18" t="str">
        <f>SUBSTITUTE(IFERROR(VLOOKUP($A333,'Raw - F'!$B:$N,11,FALSE),""),"0","")</f>
        <v/>
      </c>
      <c r="I333" s="40" t="str">
        <f>IF(IFERROR(VLOOKUP($A333,'Raw - F'!$B:$P,15,FALSE),"")=0,"",IFERROR(VLOOKUP($A333,'Raw - F'!$B:$P,15,FALSE),""))</f>
        <v/>
      </c>
      <c r="J333" s="18">
        <f>IFERROR(VLOOKUP($A333,'Raw - F'!$B:$N,8,FALSE),"")</f>
        <v>5</v>
      </c>
      <c r="K333" s="18" t="str">
        <f>IFERROR(VLOOKUP($A333,'Raw - F'!$B:$V,16,FALSE),"")</f>
        <v>51-70</v>
      </c>
      <c r="L333" s="18" t="str">
        <f>IFERROR(VLOOKUP($A333,'Raw - F'!$B:$O,14,FALSE),"")</f>
        <v>A</v>
      </c>
      <c r="M333" s="18" t="str">
        <f>IFERROR(VLOOKUP($A333,'Raw - F'!$B:$O,6,FALSE),"")</f>
        <v>6f</v>
      </c>
    </row>
    <row r="334" spans="1:13" x14ac:dyDescent="0.35">
      <c r="A334">
        <v>325</v>
      </c>
      <c r="B334" s="19">
        <f>IFERROR(VLOOKUP($A334,'Raw - F'!$B:$Q,2,FALSE),"")</f>
        <v>44057</v>
      </c>
      <c r="C334" s="18" t="str">
        <f>IFERROR(VLOOKUP($A334,'Raw - F'!$B:$Q,4,FALSE),"")</f>
        <v>North</v>
      </c>
      <c r="D334" s="18" t="str">
        <f>IFERROR(VLOOKUP($A334,'Raw - F'!$B:$Q,3,FALSE),"")</f>
        <v>PONTEFRACT</v>
      </c>
      <c r="E334" s="18" t="str">
        <f>IFERROR(VLOOKUP($A334,'Raw - F'!$B:$Q,9,FALSE),"")</f>
        <v>Hcap</v>
      </c>
      <c r="F334" s="18" t="str">
        <f>SUBSTITUTE(IFERROR(VLOOKUP($A334,'Raw - F'!$B:$N,13,FALSE),""),"0","")</f>
        <v>3YO+</v>
      </c>
      <c r="G334" s="18" t="str">
        <f>SUBSTITUTE(IFERROR(VLOOKUP($A334,'Raw - F'!$B:$N,10,FALSE),""),"0","")</f>
        <v/>
      </c>
      <c r="H334" s="18" t="str">
        <f>SUBSTITUTE(IFERROR(VLOOKUP($A334,'Raw - F'!$B:$N,11,FALSE),""),"0","")</f>
        <v/>
      </c>
      <c r="I334" s="40" t="str">
        <f>IF(IFERROR(VLOOKUP($A334,'Raw - F'!$B:$P,15,FALSE),"")=0,"",IFERROR(VLOOKUP($A334,'Raw - F'!$B:$P,15,FALSE),""))</f>
        <v/>
      </c>
      <c r="J334" s="18">
        <f>IFERROR(VLOOKUP($A334,'Raw - F'!$B:$N,8,FALSE),"")</f>
        <v>4</v>
      </c>
      <c r="K334" s="18" t="str">
        <f>IFERROR(VLOOKUP($A334,'Raw - F'!$B:$V,16,FALSE),"")</f>
        <v>66-85</v>
      </c>
      <c r="L334" s="18" t="str">
        <f>IFERROR(VLOOKUP($A334,'Raw - F'!$B:$O,14,FALSE),"")</f>
        <v>A</v>
      </c>
      <c r="M334" s="18" t="str">
        <f>IFERROR(VLOOKUP($A334,'Raw - F'!$B:$O,6,FALSE),"")</f>
        <v>2m+</v>
      </c>
    </row>
    <row r="335" spans="1:13" x14ac:dyDescent="0.35">
      <c r="A335">
        <v>326</v>
      </c>
      <c r="B335" s="19">
        <f>IFERROR(VLOOKUP($A335,'Raw - F'!$B:$Q,2,FALSE),"")</f>
        <v>44057</v>
      </c>
      <c r="C335" s="18" t="str">
        <f>IFERROR(VLOOKUP($A335,'Raw - F'!$B:$Q,4,FALSE),"")</f>
        <v>North</v>
      </c>
      <c r="D335" s="18" t="str">
        <f>IFERROR(VLOOKUP($A335,'Raw - F'!$B:$Q,3,FALSE),"")</f>
        <v>PONTEFRACT</v>
      </c>
      <c r="E335" s="18" t="str">
        <f>IFERROR(VLOOKUP($A335,'Raw - F'!$B:$Q,9,FALSE),"")</f>
        <v>WFA</v>
      </c>
      <c r="F335" s="18" t="str">
        <f>SUBSTITUTE(IFERROR(VLOOKUP($A335,'Raw - F'!$B:$N,13,FALSE),""),"0","")</f>
        <v>2YO</v>
      </c>
      <c r="G335" s="18" t="str">
        <f>SUBSTITUTE(IFERROR(VLOOKUP($A335,'Raw - F'!$B:$N,10,FALSE),""),"0","")</f>
        <v>Nov</v>
      </c>
      <c r="H335" s="18" t="str">
        <f>SUBSTITUTE(IFERROR(VLOOKUP($A335,'Raw - F'!$B:$N,11,FALSE),""),"0","")</f>
        <v/>
      </c>
      <c r="I335" s="40" t="str">
        <f>IF(IFERROR(VLOOKUP($A335,'Raw - F'!$B:$P,15,FALSE),"")=0,"",IFERROR(VLOOKUP($A335,'Raw - F'!$B:$P,15,FALSE),""))</f>
        <v/>
      </c>
      <c r="J335" s="18">
        <f>IFERROR(VLOOKUP($A335,'Raw - F'!$B:$N,8,FALSE),"")</f>
        <v>5</v>
      </c>
      <c r="K335" s="18">
        <f>IFERROR(VLOOKUP($A335,'Raw - F'!$B:$V,16,FALSE),"")</f>
        <v>0</v>
      </c>
      <c r="L335" s="18" t="str">
        <f>IFERROR(VLOOKUP($A335,'Raw - F'!$B:$O,14,FALSE),"")</f>
        <v>A</v>
      </c>
      <c r="M335" s="18" t="str">
        <f>IFERROR(VLOOKUP($A335,'Raw - F'!$B:$O,6,FALSE),"")</f>
        <v>5f</v>
      </c>
    </row>
    <row r="336" spans="1:13" x14ac:dyDescent="0.35">
      <c r="A336">
        <v>327</v>
      </c>
      <c r="B336" s="19">
        <f>IFERROR(VLOOKUP($A336,'Raw - F'!$B:$Q,2,FALSE),"")</f>
        <v>44057</v>
      </c>
      <c r="C336" s="18" t="str">
        <f>IFERROR(VLOOKUP($A336,'Raw - F'!$B:$Q,4,FALSE),"")</f>
        <v>North</v>
      </c>
      <c r="D336" s="18" t="str">
        <f>IFERROR(VLOOKUP($A336,'Raw - F'!$B:$Q,3,FALSE),"")</f>
        <v>PONTEFRACT</v>
      </c>
      <c r="E336" s="18" t="str">
        <f>IFERROR(VLOOKUP($A336,'Raw - F'!$B:$Q,9,FALSE),"")</f>
        <v>Hcap</v>
      </c>
      <c r="F336" s="18" t="str">
        <f>SUBSTITUTE(IFERROR(VLOOKUP($A336,'Raw - F'!$B:$N,13,FALSE),""),"0","")</f>
        <v>3YO</v>
      </c>
      <c r="G336" s="18" t="str">
        <f>SUBSTITUTE(IFERROR(VLOOKUP($A336,'Raw - F'!$B:$N,10,FALSE),""),"0","")</f>
        <v/>
      </c>
      <c r="H336" s="18" t="str">
        <f>SUBSTITUTE(IFERROR(VLOOKUP($A336,'Raw - F'!$B:$N,11,FALSE),""),"0","")</f>
        <v/>
      </c>
      <c r="I336" s="40" t="str">
        <f>IF(IFERROR(VLOOKUP($A336,'Raw - F'!$B:$P,15,FALSE),"")=0,"",IFERROR(VLOOKUP($A336,'Raw - F'!$B:$P,15,FALSE),""))</f>
        <v/>
      </c>
      <c r="J336" s="18">
        <f>IFERROR(VLOOKUP($A336,'Raw - F'!$B:$N,8,FALSE),"")</f>
        <v>3</v>
      </c>
      <c r="K336" s="18" t="str">
        <f>IFERROR(VLOOKUP($A336,'Raw - F'!$B:$V,16,FALSE),"")</f>
        <v>71-90</v>
      </c>
      <c r="L336" s="18" t="str">
        <f>IFERROR(VLOOKUP($A336,'Raw - F'!$B:$O,14,FALSE),"")</f>
        <v>A</v>
      </c>
      <c r="M336" s="18" t="str">
        <f>IFERROR(VLOOKUP($A336,'Raw - F'!$B:$O,6,FALSE),"")</f>
        <v>6f</v>
      </c>
    </row>
    <row r="337" spans="1:13" x14ac:dyDescent="0.35">
      <c r="A337">
        <v>328</v>
      </c>
      <c r="B337" s="19">
        <f>IFERROR(VLOOKUP($A337,'Raw - F'!$B:$Q,2,FALSE),"")</f>
        <v>44057</v>
      </c>
      <c r="C337" s="18" t="str">
        <f>IFERROR(VLOOKUP($A337,'Raw - F'!$B:$Q,4,FALSE),"")</f>
        <v>North</v>
      </c>
      <c r="D337" s="18" t="str">
        <f>IFERROR(VLOOKUP($A337,'Raw - F'!$B:$Q,3,FALSE),"")</f>
        <v>PONTEFRACT</v>
      </c>
      <c r="E337" s="18" t="str">
        <f>IFERROR(VLOOKUP($A337,'Raw - F'!$B:$Q,9,FALSE),"")</f>
        <v>WFA</v>
      </c>
      <c r="F337" s="18" t="str">
        <f>SUBSTITUTE(IFERROR(VLOOKUP($A337,'Raw - F'!$B:$N,13,FALSE),""),"0","")</f>
        <v>2YO</v>
      </c>
      <c r="G337" s="18" t="str">
        <f>SUBSTITUTE(IFERROR(VLOOKUP($A337,'Raw - F'!$B:$N,10,FALSE),""),"0","")</f>
        <v>Nov</v>
      </c>
      <c r="H337" s="18" t="str">
        <f>SUBSTITUTE(IFERROR(VLOOKUP($A337,'Raw - F'!$B:$N,11,FALSE),""),"0","")</f>
        <v/>
      </c>
      <c r="I337" s="40" t="str">
        <f>IF(IFERROR(VLOOKUP($A337,'Raw - F'!$B:$P,15,FALSE),"")=0,"",IFERROR(VLOOKUP($A337,'Raw - F'!$B:$P,15,FALSE),""))</f>
        <v/>
      </c>
      <c r="J337" s="18">
        <f>IFERROR(VLOOKUP($A337,'Raw - F'!$B:$N,8,FALSE),"")</f>
        <v>5</v>
      </c>
      <c r="K337" s="18">
        <f>IFERROR(VLOOKUP($A337,'Raw - F'!$B:$V,16,FALSE),"")</f>
        <v>0</v>
      </c>
      <c r="L337" s="18" t="str">
        <f>IFERROR(VLOOKUP($A337,'Raw - F'!$B:$O,14,FALSE),"")</f>
        <v>F</v>
      </c>
      <c r="M337" s="18" t="str">
        <f>IFERROR(VLOOKUP($A337,'Raw - F'!$B:$O,6,FALSE),"")</f>
        <v>6f</v>
      </c>
    </row>
    <row r="338" spans="1:13" x14ac:dyDescent="0.35">
      <c r="A338">
        <v>329</v>
      </c>
      <c r="B338" s="19">
        <f>IFERROR(VLOOKUP($A338,'Raw - F'!$B:$Q,2,FALSE),"")</f>
        <v>44058</v>
      </c>
      <c r="C338" s="18" t="str">
        <f>IFERROR(VLOOKUP($A338,'Raw - F'!$B:$Q,4,FALSE),"")</f>
        <v>South</v>
      </c>
      <c r="D338" s="18" t="str">
        <f>IFERROR(VLOOKUP($A338,'Raw - F'!$B:$Q,3,FALSE),"")</f>
        <v>CHEPSTOW</v>
      </c>
      <c r="E338" s="18" t="str">
        <f>IFERROR(VLOOKUP($A338,'Raw - F'!$B:$Q,9,FALSE),"")</f>
        <v>Hcap</v>
      </c>
      <c r="F338" s="18" t="str">
        <f>SUBSTITUTE(IFERROR(VLOOKUP($A338,'Raw - F'!$B:$N,13,FALSE),""),"0","")</f>
        <v>3YO+</v>
      </c>
      <c r="G338" s="18" t="str">
        <f>SUBSTITUTE(IFERROR(VLOOKUP($A338,'Raw - F'!$B:$N,10,FALSE),""),"0","")</f>
        <v/>
      </c>
      <c r="H338" s="18" t="str">
        <f>SUBSTITUTE(IFERROR(VLOOKUP($A338,'Raw - F'!$B:$N,11,FALSE),""),"0","")</f>
        <v/>
      </c>
      <c r="I338" s="40" t="str">
        <f>IF(IFERROR(VLOOKUP($A338,'Raw - F'!$B:$P,15,FALSE),"")=0,"",IFERROR(VLOOKUP($A338,'Raw - F'!$B:$P,15,FALSE),""))</f>
        <v/>
      </c>
      <c r="J338" s="18">
        <f>IFERROR(VLOOKUP($A338,'Raw - F'!$B:$N,8,FALSE),"")</f>
        <v>5</v>
      </c>
      <c r="K338" s="18" t="str">
        <f>IFERROR(VLOOKUP($A338,'Raw - F'!$B:$V,16,FALSE),"")</f>
        <v>51-70</v>
      </c>
      <c r="L338" s="18" t="str">
        <f>IFERROR(VLOOKUP($A338,'Raw - F'!$B:$O,14,FALSE),"")</f>
        <v>F</v>
      </c>
      <c r="M338" s="18" t="str">
        <f>IFERROR(VLOOKUP($A338,'Raw - F'!$B:$O,6,FALSE),"")</f>
        <v>1m</v>
      </c>
    </row>
    <row r="339" spans="1:13" x14ac:dyDescent="0.35">
      <c r="A339">
        <v>330</v>
      </c>
      <c r="B339" s="19">
        <f>IFERROR(VLOOKUP($A339,'Raw - F'!$B:$Q,2,FALSE),"")</f>
        <v>44058</v>
      </c>
      <c r="C339" s="18" t="str">
        <f>IFERROR(VLOOKUP($A339,'Raw - F'!$B:$Q,4,FALSE),"")</f>
        <v>South</v>
      </c>
      <c r="D339" s="18" t="str">
        <f>IFERROR(VLOOKUP($A339,'Raw - F'!$B:$Q,3,FALSE),"")</f>
        <v>CHEPSTOW</v>
      </c>
      <c r="E339" s="18" t="str">
        <f>IFERROR(VLOOKUP($A339,'Raw - F'!$B:$Q,9,FALSE),"")</f>
        <v>Hcap</v>
      </c>
      <c r="F339" s="18" t="str">
        <f>SUBSTITUTE(IFERROR(VLOOKUP($A339,'Raw - F'!$B:$N,13,FALSE),""),"0","")</f>
        <v>3YO+</v>
      </c>
      <c r="G339" s="18" t="str">
        <f>SUBSTITUTE(IFERROR(VLOOKUP($A339,'Raw - F'!$B:$N,10,FALSE),""),"0","")</f>
        <v/>
      </c>
      <c r="H339" s="18" t="str">
        <f>SUBSTITUTE(IFERROR(VLOOKUP($A339,'Raw - F'!$B:$N,11,FALSE),""),"0","")</f>
        <v/>
      </c>
      <c r="I339" s="40" t="str">
        <f>IF(IFERROR(VLOOKUP($A339,'Raw - F'!$B:$P,15,FALSE),"")=0,"",IFERROR(VLOOKUP($A339,'Raw - F'!$B:$P,15,FALSE),""))</f>
        <v/>
      </c>
      <c r="J339" s="18">
        <f>IFERROR(VLOOKUP($A339,'Raw - F'!$B:$N,8,FALSE),"")</f>
        <v>6</v>
      </c>
      <c r="K339" s="18" t="str">
        <f>IFERROR(VLOOKUP($A339,'Raw - F'!$B:$V,16,FALSE),"")</f>
        <v>41-60</v>
      </c>
      <c r="L339" s="18" t="str">
        <f>IFERROR(VLOOKUP($A339,'Raw - F'!$B:$O,14,FALSE),"")</f>
        <v>A</v>
      </c>
      <c r="M339" s="18" t="str">
        <f>IFERROR(VLOOKUP($A339,'Raw - F'!$B:$O,6,FALSE),"")</f>
        <v>1m 4f</v>
      </c>
    </row>
    <row r="340" spans="1:13" x14ac:dyDescent="0.35">
      <c r="A340">
        <v>331</v>
      </c>
      <c r="B340" s="19">
        <f>IFERROR(VLOOKUP($A340,'Raw - F'!$B:$Q,2,FALSE),"")</f>
        <v>44058</v>
      </c>
      <c r="C340" s="18" t="str">
        <f>IFERROR(VLOOKUP($A340,'Raw - F'!$B:$Q,4,FALSE),"")</f>
        <v>South</v>
      </c>
      <c r="D340" s="18" t="str">
        <f>IFERROR(VLOOKUP($A340,'Raw - F'!$B:$Q,3,FALSE),"")</f>
        <v>CHEPSTOW</v>
      </c>
      <c r="E340" s="18" t="str">
        <f>IFERROR(VLOOKUP($A340,'Raw - F'!$B:$Q,9,FALSE),"")</f>
        <v>WFA</v>
      </c>
      <c r="F340" s="18" t="str">
        <f>SUBSTITUTE(IFERROR(VLOOKUP($A340,'Raw - F'!$B:$N,13,FALSE),""),"0","")</f>
        <v>3YO+</v>
      </c>
      <c r="G340" s="18" t="str">
        <f>SUBSTITUTE(IFERROR(VLOOKUP($A340,'Raw - F'!$B:$N,10,FALSE),""),"0","")</f>
        <v>Mdn</v>
      </c>
      <c r="H340" s="18" t="str">
        <f>SUBSTITUTE(IFERROR(VLOOKUP($A340,'Raw - F'!$B:$N,11,FALSE),""),"0","")</f>
        <v/>
      </c>
      <c r="I340" s="40" t="str">
        <f>IF(IFERROR(VLOOKUP($A340,'Raw - F'!$B:$P,15,FALSE),"")=0,"",IFERROR(VLOOKUP($A340,'Raw - F'!$B:$P,15,FALSE),""))</f>
        <v/>
      </c>
      <c r="J340" s="18">
        <f>IFERROR(VLOOKUP($A340,'Raw - F'!$B:$N,8,FALSE),"")</f>
        <v>5</v>
      </c>
      <c r="K340" s="18">
        <f>IFERROR(VLOOKUP($A340,'Raw - F'!$B:$V,16,FALSE),"")</f>
        <v>0</v>
      </c>
      <c r="L340" s="18" t="str">
        <f>IFERROR(VLOOKUP($A340,'Raw - F'!$B:$O,14,FALSE),"")</f>
        <v>A</v>
      </c>
      <c r="M340" s="18" t="str">
        <f>IFERROR(VLOOKUP($A340,'Raw - F'!$B:$O,6,FALSE),"")</f>
        <v>7f</v>
      </c>
    </row>
    <row r="341" spans="1:13" x14ac:dyDescent="0.35">
      <c r="A341">
        <v>332</v>
      </c>
      <c r="B341" s="19">
        <f>IFERROR(VLOOKUP($A341,'Raw - F'!$B:$Q,2,FALSE),"")</f>
        <v>44058</v>
      </c>
      <c r="C341" s="18" t="str">
        <f>IFERROR(VLOOKUP($A341,'Raw - F'!$B:$Q,4,FALSE),"")</f>
        <v>South</v>
      </c>
      <c r="D341" s="18" t="str">
        <f>IFERROR(VLOOKUP($A341,'Raw - F'!$B:$Q,3,FALSE),"")</f>
        <v>CHEPSTOW</v>
      </c>
      <c r="E341" s="18" t="str">
        <f>IFERROR(VLOOKUP($A341,'Raw - F'!$B:$Q,9,FALSE),"")</f>
        <v>Hcap</v>
      </c>
      <c r="F341" s="18" t="str">
        <f>SUBSTITUTE(IFERROR(VLOOKUP($A341,'Raw - F'!$B:$N,13,FALSE),""),"0","")</f>
        <v>4YO+</v>
      </c>
      <c r="G341" s="18" t="str">
        <f>SUBSTITUTE(IFERROR(VLOOKUP($A341,'Raw - F'!$B:$N,10,FALSE),""),"0","")</f>
        <v/>
      </c>
      <c r="H341" s="18" t="str">
        <f>SUBSTITUTE(IFERROR(VLOOKUP($A341,'Raw - F'!$B:$N,11,FALSE),""),"0","")</f>
        <v/>
      </c>
      <c r="I341" s="40" t="str">
        <f>IF(IFERROR(VLOOKUP($A341,'Raw - F'!$B:$P,15,FALSE),"")=0,"",IFERROR(VLOOKUP($A341,'Raw - F'!$B:$P,15,FALSE),""))</f>
        <v/>
      </c>
      <c r="J341" s="18">
        <f>IFERROR(VLOOKUP($A341,'Raw - F'!$B:$N,8,FALSE),"")</f>
        <v>5</v>
      </c>
      <c r="K341" s="18" t="str">
        <f>IFERROR(VLOOKUP($A341,'Raw - F'!$B:$V,16,FALSE),"")</f>
        <v>51-70</v>
      </c>
      <c r="L341" s="18" t="str">
        <f>IFERROR(VLOOKUP($A341,'Raw - F'!$B:$O,14,FALSE),"")</f>
        <v>A</v>
      </c>
      <c r="M341" s="18" t="str">
        <f>IFERROR(VLOOKUP($A341,'Raw - F'!$B:$O,6,FALSE),"")</f>
        <v>1m 2f</v>
      </c>
    </row>
    <row r="342" spans="1:13" x14ac:dyDescent="0.35">
      <c r="A342">
        <v>333</v>
      </c>
      <c r="B342" s="19">
        <f>IFERROR(VLOOKUP($A342,'Raw - F'!$B:$Q,2,FALSE),"")</f>
        <v>44058</v>
      </c>
      <c r="C342" s="18" t="str">
        <f>IFERROR(VLOOKUP($A342,'Raw - F'!$B:$Q,4,FALSE),"")</f>
        <v>South</v>
      </c>
      <c r="D342" s="18" t="str">
        <f>IFERROR(VLOOKUP($A342,'Raw - F'!$B:$Q,3,FALSE),"")</f>
        <v>CHEPSTOW</v>
      </c>
      <c r="E342" s="18" t="str">
        <f>IFERROR(VLOOKUP($A342,'Raw - F'!$B:$Q,9,FALSE),"")</f>
        <v>Hcap</v>
      </c>
      <c r="F342" s="18" t="str">
        <f>SUBSTITUTE(IFERROR(VLOOKUP($A342,'Raw - F'!$B:$N,13,FALSE),""),"0","")</f>
        <v>2YO</v>
      </c>
      <c r="G342" s="18" t="str">
        <f>SUBSTITUTE(IFERROR(VLOOKUP($A342,'Raw - F'!$B:$N,10,FALSE),""),"0","")</f>
        <v/>
      </c>
      <c r="H342" s="18" t="str">
        <f>SUBSTITUTE(IFERROR(VLOOKUP($A342,'Raw - F'!$B:$N,11,FALSE),""),"0","")</f>
        <v/>
      </c>
      <c r="I342" s="40" t="str">
        <f>IF(IFERROR(VLOOKUP($A342,'Raw - F'!$B:$P,15,FALSE),"")=0,"",IFERROR(VLOOKUP($A342,'Raw - F'!$B:$P,15,FALSE),""))</f>
        <v/>
      </c>
      <c r="J342" s="18">
        <f>IFERROR(VLOOKUP($A342,'Raw - F'!$B:$N,8,FALSE),"")</f>
        <v>5</v>
      </c>
      <c r="K342" s="18" t="str">
        <f>IFERROR(VLOOKUP($A342,'Raw - F'!$B:$V,16,FALSE),"")</f>
        <v>51-70</v>
      </c>
      <c r="L342" s="18" t="str">
        <f>IFERROR(VLOOKUP($A342,'Raw - F'!$B:$O,14,FALSE),"")</f>
        <v>A</v>
      </c>
      <c r="M342" s="18" t="str">
        <f>IFERROR(VLOOKUP($A342,'Raw - F'!$B:$O,6,FALSE),"")</f>
        <v>5f</v>
      </c>
    </row>
    <row r="343" spans="1:13" x14ac:dyDescent="0.35">
      <c r="A343">
        <v>334</v>
      </c>
      <c r="B343" s="19">
        <f>IFERROR(VLOOKUP($A343,'Raw - F'!$B:$Q,2,FALSE),"")</f>
        <v>44058</v>
      </c>
      <c r="C343" s="18" t="str">
        <f>IFERROR(VLOOKUP($A343,'Raw - F'!$B:$Q,4,FALSE),"")</f>
        <v>South</v>
      </c>
      <c r="D343" s="18" t="str">
        <f>IFERROR(VLOOKUP($A343,'Raw - F'!$B:$Q,3,FALSE),"")</f>
        <v>CHEPSTOW</v>
      </c>
      <c r="E343" s="18" t="str">
        <f>IFERROR(VLOOKUP($A343,'Raw - F'!$B:$Q,9,FALSE),"")</f>
        <v>WFA</v>
      </c>
      <c r="F343" s="18" t="str">
        <f>SUBSTITUTE(IFERROR(VLOOKUP($A343,'Raw - F'!$B:$N,13,FALSE),""),"0","")</f>
        <v>2YO</v>
      </c>
      <c r="G343" s="18" t="str">
        <f>SUBSTITUTE(IFERROR(VLOOKUP($A343,'Raw - F'!$B:$N,10,FALSE),""),"0","")</f>
        <v>Nov</v>
      </c>
      <c r="H343" s="18" t="str">
        <f>SUBSTITUTE(IFERROR(VLOOKUP($A343,'Raw - F'!$B:$N,11,FALSE),""),"0","")</f>
        <v/>
      </c>
      <c r="I343" s="40" t="str">
        <f>IF(IFERROR(VLOOKUP($A343,'Raw - F'!$B:$P,15,FALSE),"")=0,"",IFERROR(VLOOKUP($A343,'Raw - F'!$B:$P,15,FALSE),""))</f>
        <v/>
      </c>
      <c r="J343" s="18">
        <f>IFERROR(VLOOKUP($A343,'Raw - F'!$B:$N,8,FALSE),"")</f>
        <v>5</v>
      </c>
      <c r="K343" s="18">
        <f>IFERROR(VLOOKUP($A343,'Raw - F'!$B:$V,16,FALSE),"")</f>
        <v>0</v>
      </c>
      <c r="L343" s="18" t="str">
        <f>IFERROR(VLOOKUP($A343,'Raw - F'!$B:$O,14,FALSE),"")</f>
        <v>A</v>
      </c>
      <c r="M343" s="18" t="str">
        <f>IFERROR(VLOOKUP($A343,'Raw - F'!$B:$O,6,FALSE),"")</f>
        <v>5f</v>
      </c>
    </row>
    <row r="344" spans="1:13" x14ac:dyDescent="0.35">
      <c r="A344">
        <v>335</v>
      </c>
      <c r="B344" s="19">
        <f>IFERROR(VLOOKUP($A344,'Raw - F'!$B:$Q,2,FALSE),"")</f>
        <v>44058</v>
      </c>
      <c r="C344" s="18" t="str">
        <f>IFERROR(VLOOKUP($A344,'Raw - F'!$B:$Q,4,FALSE),"")</f>
        <v>South</v>
      </c>
      <c r="D344" s="18" t="str">
        <f>IFERROR(VLOOKUP($A344,'Raw - F'!$B:$Q,3,FALSE),"")</f>
        <v>CHEPSTOW</v>
      </c>
      <c r="E344" s="18" t="str">
        <f>IFERROR(VLOOKUP($A344,'Raw - F'!$B:$Q,9,FALSE),"")</f>
        <v>Hcap</v>
      </c>
      <c r="F344" s="18" t="str">
        <f>SUBSTITUTE(IFERROR(VLOOKUP($A344,'Raw - F'!$B:$N,13,FALSE),""),"0","")</f>
        <v>3YO</v>
      </c>
      <c r="G344" s="18" t="str">
        <f>SUBSTITUTE(IFERROR(VLOOKUP($A344,'Raw - F'!$B:$N,10,FALSE),""),"0","")</f>
        <v/>
      </c>
      <c r="H344" s="18" t="str">
        <f>SUBSTITUTE(IFERROR(VLOOKUP($A344,'Raw - F'!$B:$N,11,FALSE),""),"0","")</f>
        <v/>
      </c>
      <c r="I344" s="40" t="str">
        <f>IF(IFERROR(VLOOKUP($A344,'Raw - F'!$B:$P,15,FALSE),"")=0,"",IFERROR(VLOOKUP($A344,'Raw - F'!$B:$P,15,FALSE),""))</f>
        <v/>
      </c>
      <c r="J344" s="18">
        <f>IFERROR(VLOOKUP($A344,'Raw - F'!$B:$N,8,FALSE),"")</f>
        <v>5</v>
      </c>
      <c r="K344" s="18" t="str">
        <f>IFERROR(VLOOKUP($A344,'Raw - F'!$B:$V,16,FALSE),"")</f>
        <v>56-75</v>
      </c>
      <c r="L344" s="18" t="str">
        <f>IFERROR(VLOOKUP($A344,'Raw - F'!$B:$O,14,FALSE),"")</f>
        <v>A</v>
      </c>
      <c r="M344" s="18" t="str">
        <f>IFERROR(VLOOKUP($A344,'Raw - F'!$B:$O,6,FALSE),"")</f>
        <v>7f</v>
      </c>
    </row>
    <row r="345" spans="1:13" x14ac:dyDescent="0.35">
      <c r="A345">
        <v>336</v>
      </c>
      <c r="B345" s="19">
        <f>IFERROR(VLOOKUP($A345,'Raw - F'!$B:$Q,2,FALSE),"")</f>
        <v>44058</v>
      </c>
      <c r="C345" s="18" t="str">
        <f>IFERROR(VLOOKUP($A345,'Raw - F'!$B:$Q,4,FALSE),"")</f>
        <v>South</v>
      </c>
      <c r="D345" s="18" t="str">
        <f>IFERROR(VLOOKUP($A345,'Raw - F'!$B:$Q,3,FALSE),"")</f>
        <v>CHEPSTOW</v>
      </c>
      <c r="E345" s="18" t="str">
        <f>IFERROR(VLOOKUP($A345,'Raw - F'!$B:$Q,9,FALSE),"")</f>
        <v>Hcap</v>
      </c>
      <c r="F345" s="18" t="str">
        <f>SUBSTITUTE(IFERROR(VLOOKUP($A345,'Raw - F'!$B:$N,13,FALSE),""),"0","")</f>
        <v>3YO+</v>
      </c>
      <c r="G345" s="18" t="str">
        <f>SUBSTITUTE(IFERROR(VLOOKUP($A345,'Raw - F'!$B:$N,10,FALSE),""),"0","")</f>
        <v/>
      </c>
      <c r="H345" s="18" t="str">
        <f>SUBSTITUTE(IFERROR(VLOOKUP($A345,'Raw - F'!$B:$N,11,FALSE),""),"0","")</f>
        <v/>
      </c>
      <c r="I345" s="40" t="str">
        <f>IF(IFERROR(VLOOKUP($A345,'Raw - F'!$B:$P,15,FALSE),"")=0,"",IFERROR(VLOOKUP($A345,'Raw - F'!$B:$P,15,FALSE),""))</f>
        <v/>
      </c>
      <c r="J345" s="18">
        <f>IFERROR(VLOOKUP($A345,'Raw - F'!$B:$N,8,FALSE),"")</f>
        <v>6</v>
      </c>
      <c r="K345" s="18" t="str">
        <f>IFERROR(VLOOKUP($A345,'Raw - F'!$B:$V,16,FALSE),"")</f>
        <v>46-65</v>
      </c>
      <c r="L345" s="18" t="str">
        <f>IFERROR(VLOOKUP($A345,'Raw - F'!$B:$O,14,FALSE),"")</f>
        <v>A</v>
      </c>
      <c r="M345" s="18" t="str">
        <f>IFERROR(VLOOKUP($A345,'Raw - F'!$B:$O,6,FALSE),"")</f>
        <v>6f</v>
      </c>
    </row>
    <row r="346" spans="1:13" x14ac:dyDescent="0.35">
      <c r="A346">
        <v>337</v>
      </c>
      <c r="B346" s="19">
        <f>IFERROR(VLOOKUP($A346,'Raw - F'!$B:$Q,2,FALSE),"")</f>
        <v>44058</v>
      </c>
      <c r="C346" s="18" t="str">
        <f>IFERROR(VLOOKUP($A346,'Raw - F'!$B:$Q,4,FALSE),"")</f>
        <v>North</v>
      </c>
      <c r="D346" s="18" t="str">
        <f>IFERROR(VLOOKUP($A346,'Raw - F'!$B:$Q,3,FALSE),"")</f>
        <v>DONCASTER</v>
      </c>
      <c r="E346" s="18" t="str">
        <f>IFERROR(VLOOKUP($A346,'Raw - F'!$B:$Q,9,FALSE),"")</f>
        <v>Hcap</v>
      </c>
      <c r="F346" s="18" t="str">
        <f>SUBSTITUTE(IFERROR(VLOOKUP($A346,'Raw - F'!$B:$N,13,FALSE),""),"0","")</f>
        <v>3YO</v>
      </c>
      <c r="G346" s="18" t="str">
        <f>SUBSTITUTE(IFERROR(VLOOKUP($A346,'Raw - F'!$B:$N,10,FALSE),""),"0","")</f>
        <v/>
      </c>
      <c r="H346" s="18" t="str">
        <f>SUBSTITUTE(IFERROR(VLOOKUP($A346,'Raw - F'!$B:$N,11,FALSE),""),"0","")</f>
        <v/>
      </c>
      <c r="I346" s="40" t="str">
        <f>IF(IFERROR(VLOOKUP($A346,'Raw - F'!$B:$P,15,FALSE),"")=0,"",IFERROR(VLOOKUP($A346,'Raw - F'!$B:$P,15,FALSE),""))</f>
        <v/>
      </c>
      <c r="J346" s="18">
        <f>IFERROR(VLOOKUP($A346,'Raw - F'!$B:$N,8,FALSE),"")</f>
        <v>4</v>
      </c>
      <c r="K346" s="18" t="str">
        <f>IFERROR(VLOOKUP($A346,'Raw - F'!$B:$V,16,FALSE),"")</f>
        <v>66-85</v>
      </c>
      <c r="L346" s="18" t="str">
        <f>IFERROR(VLOOKUP($A346,'Raw - F'!$B:$O,14,FALSE),"")</f>
        <v>A</v>
      </c>
      <c r="M346" s="18" t="str">
        <f>IFERROR(VLOOKUP($A346,'Raw - F'!$B:$O,6,FALSE),"")</f>
        <v>1m 2f</v>
      </c>
    </row>
    <row r="347" spans="1:13" x14ac:dyDescent="0.35">
      <c r="A347">
        <v>338</v>
      </c>
      <c r="B347" s="19">
        <f>IFERROR(VLOOKUP($A347,'Raw - F'!$B:$Q,2,FALSE),"")</f>
        <v>44058</v>
      </c>
      <c r="C347" s="18" t="str">
        <f>IFERROR(VLOOKUP($A347,'Raw - F'!$B:$Q,4,FALSE),"")</f>
        <v>North</v>
      </c>
      <c r="D347" s="18" t="str">
        <f>IFERROR(VLOOKUP($A347,'Raw - F'!$B:$Q,3,FALSE),"")</f>
        <v>DONCASTER</v>
      </c>
      <c r="E347" s="18" t="str">
        <f>IFERROR(VLOOKUP($A347,'Raw - F'!$B:$Q,9,FALSE),"")</f>
        <v>Hcap</v>
      </c>
      <c r="F347" s="18" t="str">
        <f>SUBSTITUTE(IFERROR(VLOOKUP($A347,'Raw - F'!$B:$N,13,FALSE),""),"0","")</f>
        <v>3YO+</v>
      </c>
      <c r="G347" s="18" t="str">
        <f>SUBSTITUTE(IFERROR(VLOOKUP($A347,'Raw - F'!$B:$N,10,FALSE),""),"0","")</f>
        <v/>
      </c>
      <c r="H347" s="18" t="str">
        <f>SUBSTITUTE(IFERROR(VLOOKUP($A347,'Raw - F'!$B:$N,11,FALSE),""),"0","")</f>
        <v/>
      </c>
      <c r="I347" s="40" t="str">
        <f>IF(IFERROR(VLOOKUP($A347,'Raw - F'!$B:$P,15,FALSE),"")=0,"",IFERROR(VLOOKUP($A347,'Raw - F'!$B:$P,15,FALSE),""))</f>
        <v/>
      </c>
      <c r="J347" s="18">
        <f>IFERROR(VLOOKUP($A347,'Raw - F'!$B:$N,8,FALSE),"")</f>
        <v>3</v>
      </c>
      <c r="K347" s="18" t="str">
        <f>IFERROR(VLOOKUP($A347,'Raw - F'!$B:$V,16,FALSE),"")</f>
        <v>71-90</v>
      </c>
      <c r="L347" s="18" t="str">
        <f>IFERROR(VLOOKUP($A347,'Raw - F'!$B:$O,14,FALSE),"")</f>
        <v>A</v>
      </c>
      <c r="M347" s="18" t="str">
        <f>IFERROR(VLOOKUP($A347,'Raw - F'!$B:$O,6,FALSE),"")</f>
        <v>5f</v>
      </c>
    </row>
    <row r="348" spans="1:13" x14ac:dyDescent="0.35">
      <c r="A348">
        <v>339</v>
      </c>
      <c r="B348" s="19">
        <f>IFERROR(VLOOKUP($A348,'Raw - F'!$B:$Q,2,FALSE),"")</f>
        <v>44058</v>
      </c>
      <c r="C348" s="18" t="str">
        <f>IFERROR(VLOOKUP($A348,'Raw - F'!$B:$Q,4,FALSE),"")</f>
        <v>North</v>
      </c>
      <c r="D348" s="18" t="str">
        <f>IFERROR(VLOOKUP($A348,'Raw - F'!$B:$Q,3,FALSE),"")</f>
        <v>DONCASTER</v>
      </c>
      <c r="E348" s="18" t="str">
        <f>IFERROR(VLOOKUP($A348,'Raw - F'!$B:$Q,9,FALSE),"")</f>
        <v>WFA</v>
      </c>
      <c r="F348" s="18" t="str">
        <f>SUBSTITUTE(IFERROR(VLOOKUP($A348,'Raw - F'!$B:$N,13,FALSE),""),"0","")</f>
        <v>3YO+</v>
      </c>
      <c r="G348" s="18" t="str">
        <f>SUBSTITUTE(IFERROR(VLOOKUP($A348,'Raw - F'!$B:$N,10,FALSE),""),"0","")</f>
        <v>Nov</v>
      </c>
      <c r="H348" s="18" t="str">
        <f>SUBSTITUTE(IFERROR(VLOOKUP($A348,'Raw - F'!$B:$N,11,FALSE),""),"0","")</f>
        <v/>
      </c>
      <c r="I348" s="40" t="str">
        <f>IF(IFERROR(VLOOKUP($A348,'Raw - F'!$B:$P,15,FALSE),"")=0,"",IFERROR(VLOOKUP($A348,'Raw - F'!$B:$P,15,FALSE),""))</f>
        <v/>
      </c>
      <c r="J348" s="18">
        <f>IFERROR(VLOOKUP($A348,'Raw - F'!$B:$N,8,FALSE),"")</f>
        <v>5</v>
      </c>
      <c r="K348" s="18">
        <f>IFERROR(VLOOKUP($A348,'Raw - F'!$B:$V,16,FALSE),"")</f>
        <v>0</v>
      </c>
      <c r="L348" s="18" t="str">
        <f>IFERROR(VLOOKUP($A348,'Raw - F'!$B:$O,14,FALSE),"")</f>
        <v>A</v>
      </c>
      <c r="M348" s="18" t="str">
        <f>IFERROR(VLOOKUP($A348,'Raw - F'!$B:$O,6,FALSE),"")</f>
        <v>6f</v>
      </c>
    </row>
    <row r="349" spans="1:13" x14ac:dyDescent="0.35">
      <c r="A349">
        <v>340</v>
      </c>
      <c r="B349" s="19">
        <f>IFERROR(VLOOKUP($A349,'Raw - F'!$B:$Q,2,FALSE),"")</f>
        <v>44058</v>
      </c>
      <c r="C349" s="18" t="str">
        <f>IFERROR(VLOOKUP($A349,'Raw - F'!$B:$Q,4,FALSE),"")</f>
        <v>North</v>
      </c>
      <c r="D349" s="18" t="str">
        <f>IFERROR(VLOOKUP($A349,'Raw - F'!$B:$Q,3,FALSE),"")</f>
        <v>DONCASTER</v>
      </c>
      <c r="E349" s="18" t="str">
        <f>IFERROR(VLOOKUP($A349,'Raw - F'!$B:$Q,9,FALSE),"")</f>
        <v>Hcap</v>
      </c>
      <c r="F349" s="18" t="str">
        <f>SUBSTITUTE(IFERROR(VLOOKUP($A349,'Raw - F'!$B:$N,13,FALSE),""),"0","")</f>
        <v>4YO+</v>
      </c>
      <c r="G349" s="18" t="str">
        <f>SUBSTITUTE(IFERROR(VLOOKUP($A349,'Raw - F'!$B:$N,10,FALSE),""),"0","")</f>
        <v/>
      </c>
      <c r="H349" s="18" t="str">
        <f>SUBSTITUTE(IFERROR(VLOOKUP($A349,'Raw - F'!$B:$N,11,FALSE),""),"0","")</f>
        <v/>
      </c>
      <c r="I349" s="40" t="str">
        <f>IF(IFERROR(VLOOKUP($A349,'Raw - F'!$B:$P,15,FALSE),"")=0,"",IFERROR(VLOOKUP($A349,'Raw - F'!$B:$P,15,FALSE),""))</f>
        <v/>
      </c>
      <c r="J349" s="18">
        <f>IFERROR(VLOOKUP($A349,'Raw - F'!$B:$N,8,FALSE),"")</f>
        <v>5</v>
      </c>
      <c r="K349" s="18" t="str">
        <f>IFERROR(VLOOKUP($A349,'Raw - F'!$B:$V,16,FALSE),"")</f>
        <v>56-75</v>
      </c>
      <c r="L349" s="18" t="str">
        <f>IFERROR(VLOOKUP($A349,'Raw - F'!$B:$O,14,FALSE),"")</f>
        <v>A</v>
      </c>
      <c r="M349" s="18" t="str">
        <f>IFERROR(VLOOKUP($A349,'Raw - F'!$B:$O,6,FALSE),"")</f>
        <v>1m 2f</v>
      </c>
    </row>
    <row r="350" spans="1:13" x14ac:dyDescent="0.35">
      <c r="A350">
        <v>341</v>
      </c>
      <c r="B350" s="19">
        <f>IFERROR(VLOOKUP($A350,'Raw - F'!$B:$Q,2,FALSE),"")</f>
        <v>44058</v>
      </c>
      <c r="C350" s="18" t="str">
        <f>IFERROR(VLOOKUP($A350,'Raw - F'!$B:$Q,4,FALSE),"")</f>
        <v>North</v>
      </c>
      <c r="D350" s="18" t="str">
        <f>IFERROR(VLOOKUP($A350,'Raw - F'!$B:$Q,3,FALSE),"")</f>
        <v>DONCASTER</v>
      </c>
      <c r="E350" s="18" t="str">
        <f>IFERROR(VLOOKUP($A350,'Raw - F'!$B:$Q,9,FALSE),"")</f>
        <v>WFA</v>
      </c>
      <c r="F350" s="18" t="str">
        <f>SUBSTITUTE(IFERROR(VLOOKUP($A350,'Raw - F'!$B:$N,13,FALSE),""),"0","")</f>
        <v>2YO</v>
      </c>
      <c r="G350" s="18" t="str">
        <f>SUBSTITUTE(IFERROR(VLOOKUP($A350,'Raw - F'!$B:$N,10,FALSE),""),"0","")</f>
        <v>Nov</v>
      </c>
      <c r="H350" s="18" t="str">
        <f>SUBSTITUTE(IFERROR(VLOOKUP($A350,'Raw - F'!$B:$N,11,FALSE),""),"0","")</f>
        <v/>
      </c>
      <c r="I350" s="40" t="str">
        <f>IF(IFERROR(VLOOKUP($A350,'Raw - F'!$B:$P,15,FALSE),"")=0,"",IFERROR(VLOOKUP($A350,'Raw - F'!$B:$P,15,FALSE),""))</f>
        <v/>
      </c>
      <c r="J350" s="18">
        <f>IFERROR(VLOOKUP($A350,'Raw - F'!$B:$N,8,FALSE),"")</f>
        <v>5</v>
      </c>
      <c r="K350" s="18">
        <f>IFERROR(VLOOKUP($A350,'Raw - F'!$B:$V,16,FALSE),"")</f>
        <v>0</v>
      </c>
      <c r="L350" s="18" t="str">
        <f>IFERROR(VLOOKUP($A350,'Raw - F'!$B:$O,14,FALSE),"")</f>
        <v>F</v>
      </c>
      <c r="M350" s="18" t="str">
        <f>IFERROR(VLOOKUP($A350,'Raw - F'!$B:$O,6,FALSE),"")</f>
        <v>1m</v>
      </c>
    </row>
    <row r="351" spans="1:13" x14ac:dyDescent="0.35">
      <c r="A351">
        <v>342</v>
      </c>
      <c r="B351" s="19">
        <f>IFERROR(VLOOKUP($A351,'Raw - F'!$B:$Q,2,FALSE),"")</f>
        <v>44058</v>
      </c>
      <c r="C351" s="18" t="str">
        <f>IFERROR(VLOOKUP($A351,'Raw - F'!$B:$Q,4,FALSE),"")</f>
        <v>North</v>
      </c>
      <c r="D351" s="18" t="str">
        <f>IFERROR(VLOOKUP($A351,'Raw - F'!$B:$Q,3,FALSE),"")</f>
        <v>DONCASTER</v>
      </c>
      <c r="E351" s="18" t="str">
        <f>IFERROR(VLOOKUP($A351,'Raw - F'!$B:$Q,9,FALSE),"")</f>
        <v>Hcap</v>
      </c>
      <c r="F351" s="18" t="str">
        <f>SUBSTITUTE(IFERROR(VLOOKUP($A351,'Raw - F'!$B:$N,13,FALSE),""),"0","")</f>
        <v>3YO+</v>
      </c>
      <c r="G351" s="18" t="str">
        <f>SUBSTITUTE(IFERROR(VLOOKUP($A351,'Raw - F'!$B:$N,10,FALSE),""),"0","")</f>
        <v/>
      </c>
      <c r="H351" s="18" t="str">
        <f>SUBSTITUTE(IFERROR(VLOOKUP($A351,'Raw - F'!$B:$N,11,FALSE),""),"0","")</f>
        <v/>
      </c>
      <c r="I351" s="40" t="str">
        <f>IF(IFERROR(VLOOKUP($A351,'Raw - F'!$B:$P,15,FALSE),"")=0,"",IFERROR(VLOOKUP($A351,'Raw - F'!$B:$P,15,FALSE),""))</f>
        <v/>
      </c>
      <c r="J351" s="18">
        <f>IFERROR(VLOOKUP($A351,'Raw - F'!$B:$N,8,FALSE),"")</f>
        <v>5</v>
      </c>
      <c r="K351" s="18" t="str">
        <f>IFERROR(VLOOKUP($A351,'Raw - F'!$B:$V,16,FALSE),"")</f>
        <v>46-65</v>
      </c>
      <c r="L351" s="18" t="str">
        <f>IFERROR(VLOOKUP($A351,'Raw - F'!$B:$O,14,FALSE),"")</f>
        <v>A</v>
      </c>
      <c r="M351" s="18" t="str">
        <f>IFERROR(VLOOKUP($A351,'Raw - F'!$B:$O,6,FALSE),"")</f>
        <v>7f</v>
      </c>
    </row>
    <row r="352" spans="1:13" x14ac:dyDescent="0.35">
      <c r="A352">
        <v>343</v>
      </c>
      <c r="B352" s="19">
        <f>IFERROR(VLOOKUP($A352,'Raw - F'!$B:$Q,2,FALSE),"")</f>
        <v>44058</v>
      </c>
      <c r="C352" s="18" t="str">
        <f>IFERROR(VLOOKUP($A352,'Raw - F'!$B:$Q,4,FALSE),"")</f>
        <v>North</v>
      </c>
      <c r="D352" s="18" t="str">
        <f>IFERROR(VLOOKUP($A352,'Raw - F'!$B:$Q,3,FALSE),"")</f>
        <v>DONCASTER</v>
      </c>
      <c r="E352" s="18" t="str">
        <f>IFERROR(VLOOKUP($A352,'Raw - F'!$B:$Q,9,FALSE),"")</f>
        <v>Hcap</v>
      </c>
      <c r="F352" s="18" t="str">
        <f>SUBSTITUTE(IFERROR(VLOOKUP($A352,'Raw - F'!$B:$N,13,FALSE),""),"0","")</f>
        <v>3YO+</v>
      </c>
      <c r="G352" s="18" t="str">
        <f>SUBSTITUTE(IFERROR(VLOOKUP($A352,'Raw - F'!$B:$N,10,FALSE),""),"0","")</f>
        <v/>
      </c>
      <c r="H352" s="18" t="str">
        <f>SUBSTITUTE(IFERROR(VLOOKUP($A352,'Raw - F'!$B:$N,11,FALSE),""),"0","")</f>
        <v/>
      </c>
      <c r="I352" s="40" t="str">
        <f>IF(IFERROR(VLOOKUP($A352,'Raw - F'!$B:$P,15,FALSE),"")=0,"",IFERROR(VLOOKUP($A352,'Raw - F'!$B:$P,15,FALSE),""))</f>
        <v/>
      </c>
      <c r="J352" s="18">
        <f>IFERROR(VLOOKUP($A352,'Raw - F'!$B:$N,8,FALSE),"")</f>
        <v>2</v>
      </c>
      <c r="K352" s="18" t="str">
        <f>IFERROR(VLOOKUP($A352,'Raw - F'!$B:$V,16,FALSE),"")</f>
        <v>86-105</v>
      </c>
      <c r="L352" s="18" t="str">
        <f>IFERROR(VLOOKUP($A352,'Raw - F'!$B:$O,14,FALSE),"")</f>
        <v>A</v>
      </c>
      <c r="M352" s="18" t="str">
        <f>IFERROR(VLOOKUP($A352,'Raw - F'!$B:$O,6,FALSE),"")</f>
        <v>7f</v>
      </c>
    </row>
    <row r="353" spans="1:13" x14ac:dyDescent="0.35">
      <c r="A353">
        <v>344</v>
      </c>
      <c r="B353" s="19">
        <f>IFERROR(VLOOKUP($A353,'Raw - F'!$B:$Q,2,FALSE),"")</f>
        <v>44058</v>
      </c>
      <c r="C353" s="18" t="str">
        <f>IFERROR(VLOOKUP($A353,'Raw - F'!$B:$Q,4,FALSE),"")</f>
        <v>North</v>
      </c>
      <c r="D353" s="18" t="str">
        <f>IFERROR(VLOOKUP($A353,'Raw - F'!$B:$Q,3,FALSE),"")</f>
        <v>DONCASTER</v>
      </c>
      <c r="E353" s="18" t="str">
        <f>IFERROR(VLOOKUP($A353,'Raw - F'!$B:$Q,9,FALSE),"")</f>
        <v>WFA</v>
      </c>
      <c r="F353" s="18" t="str">
        <f>SUBSTITUTE(IFERROR(VLOOKUP($A353,'Raw - F'!$B:$N,13,FALSE),""),"0","")</f>
        <v>2YO</v>
      </c>
      <c r="G353" s="18" t="str">
        <f>SUBSTITUTE(IFERROR(VLOOKUP($A353,'Raw - F'!$B:$N,10,FALSE),""),"0","")</f>
        <v>Mdn</v>
      </c>
      <c r="H353" s="18" t="str">
        <f>SUBSTITUTE(IFERROR(VLOOKUP($A353,'Raw - F'!$B:$N,11,FALSE),""),"0","")</f>
        <v/>
      </c>
      <c r="I353" s="40" t="str">
        <f>IF(IFERROR(VLOOKUP($A353,'Raw - F'!$B:$P,15,FALSE),"")=0,"",IFERROR(VLOOKUP($A353,'Raw - F'!$B:$P,15,FALSE),""))</f>
        <v/>
      </c>
      <c r="J353" s="18">
        <f>IFERROR(VLOOKUP($A353,'Raw - F'!$B:$N,8,FALSE),"")</f>
        <v>5</v>
      </c>
      <c r="K353" s="18">
        <f>IFERROR(VLOOKUP($A353,'Raw - F'!$B:$V,16,FALSE),"")</f>
        <v>0</v>
      </c>
      <c r="L353" s="18" t="str">
        <f>IFERROR(VLOOKUP($A353,'Raw - F'!$B:$O,14,FALSE),"")</f>
        <v>F</v>
      </c>
      <c r="M353" s="18" t="str">
        <f>IFERROR(VLOOKUP($A353,'Raw - F'!$B:$O,6,FALSE),"")</f>
        <v>7f</v>
      </c>
    </row>
    <row r="354" spans="1:13" x14ac:dyDescent="0.35">
      <c r="A354">
        <v>345</v>
      </c>
      <c r="B354" s="19">
        <f>IFERROR(VLOOKUP($A354,'Raw - F'!$B:$Q,2,FALSE),"")</f>
        <v>44059</v>
      </c>
      <c r="C354" s="18" t="str">
        <f>IFERROR(VLOOKUP($A354,'Raw - F'!$B:$Q,4,FALSE),"")</f>
        <v>South</v>
      </c>
      <c r="D354" s="18" t="str">
        <f>IFERROR(VLOOKUP($A354,'Raw - F'!$B:$Q,3,FALSE),"")</f>
        <v>NEWBURY</v>
      </c>
      <c r="E354" s="18" t="str">
        <f>IFERROR(VLOOKUP($A354,'Raw - F'!$B:$Q,9,FALSE),"")</f>
        <v>Hcap</v>
      </c>
      <c r="F354" s="18" t="str">
        <f>SUBSTITUTE(IFERROR(VLOOKUP($A354,'Raw - F'!$B:$N,13,FALSE),""),"0","")</f>
        <v>3YO+</v>
      </c>
      <c r="G354" s="18" t="str">
        <f>SUBSTITUTE(IFERROR(VLOOKUP($A354,'Raw - F'!$B:$N,10,FALSE),""),"0","")</f>
        <v/>
      </c>
      <c r="H354" s="18" t="str">
        <f>SUBSTITUTE(IFERROR(VLOOKUP($A354,'Raw - F'!$B:$N,11,FALSE),""),"0","")</f>
        <v/>
      </c>
      <c r="I354" s="40" t="str">
        <f>IF(IFERROR(VLOOKUP($A354,'Raw - F'!$B:$P,15,FALSE),"")=0,"",IFERROR(VLOOKUP($A354,'Raw - F'!$B:$P,15,FALSE),""))</f>
        <v/>
      </c>
      <c r="J354" s="18">
        <f>IFERROR(VLOOKUP($A354,'Raw - F'!$B:$N,8,FALSE),"")</f>
        <v>3</v>
      </c>
      <c r="K354" s="18" t="str">
        <f>IFERROR(VLOOKUP($A354,'Raw - F'!$B:$V,16,FALSE),"")</f>
        <v>71-90</v>
      </c>
      <c r="L354" s="18" t="str">
        <f>IFERROR(VLOOKUP($A354,'Raw - F'!$B:$O,14,FALSE),"")</f>
        <v>A</v>
      </c>
      <c r="M354" s="18" t="str">
        <f>IFERROR(VLOOKUP($A354,'Raw - F'!$B:$O,6,FALSE),"")</f>
        <v>1m 5f</v>
      </c>
    </row>
    <row r="355" spans="1:13" x14ac:dyDescent="0.35">
      <c r="A355">
        <v>346</v>
      </c>
      <c r="B355" s="19">
        <f>IFERROR(VLOOKUP($A355,'Raw - F'!$B:$Q,2,FALSE),"")</f>
        <v>44059</v>
      </c>
      <c r="C355" s="18" t="str">
        <f>IFERROR(VLOOKUP($A355,'Raw - F'!$B:$Q,4,FALSE),"")</f>
        <v>South</v>
      </c>
      <c r="D355" s="18" t="str">
        <f>IFERROR(VLOOKUP($A355,'Raw - F'!$B:$Q,3,FALSE),"")</f>
        <v>NEWBURY</v>
      </c>
      <c r="E355" s="18" t="str">
        <f>IFERROR(VLOOKUP($A355,'Raw - F'!$B:$Q,9,FALSE),"")</f>
        <v>WFA</v>
      </c>
      <c r="F355" s="18" t="str">
        <f>SUBSTITUTE(IFERROR(VLOOKUP($A355,'Raw - F'!$B:$N,13,FALSE),""),"0","")</f>
        <v>2YO</v>
      </c>
      <c r="G355" s="18" t="str">
        <f>SUBSTITUTE(IFERROR(VLOOKUP($A355,'Raw - F'!$B:$N,10,FALSE),""),"0","")</f>
        <v>Nov</v>
      </c>
      <c r="H355" s="18" t="str">
        <f>SUBSTITUTE(IFERROR(VLOOKUP($A355,'Raw - F'!$B:$N,11,FALSE),""),"0","")</f>
        <v/>
      </c>
      <c r="I355" s="40" t="str">
        <f>IF(IFERROR(VLOOKUP($A355,'Raw - F'!$B:$P,15,FALSE),"")=0,"",IFERROR(VLOOKUP($A355,'Raw - F'!$B:$P,15,FALSE),""))</f>
        <v/>
      </c>
      <c r="J355" s="18">
        <f>IFERROR(VLOOKUP($A355,'Raw - F'!$B:$N,8,FALSE),"")</f>
        <v>5</v>
      </c>
      <c r="K355" s="18">
        <f>IFERROR(VLOOKUP($A355,'Raw - F'!$B:$V,16,FALSE),"")</f>
        <v>0</v>
      </c>
      <c r="L355" s="18" t="str">
        <f>IFERROR(VLOOKUP($A355,'Raw - F'!$B:$O,14,FALSE),"")</f>
        <v>F</v>
      </c>
      <c r="M355" s="18" t="str">
        <f>IFERROR(VLOOKUP($A355,'Raw - F'!$B:$O,6,FALSE),"")</f>
        <v>6f</v>
      </c>
    </row>
    <row r="356" spans="1:13" x14ac:dyDescent="0.35">
      <c r="A356">
        <v>347</v>
      </c>
      <c r="B356" s="19">
        <f>IFERROR(VLOOKUP($A356,'Raw - F'!$B:$Q,2,FALSE),"")</f>
        <v>44059</v>
      </c>
      <c r="C356" s="18" t="str">
        <f>IFERROR(VLOOKUP($A356,'Raw - F'!$B:$Q,4,FALSE),"")</f>
        <v>South</v>
      </c>
      <c r="D356" s="18" t="str">
        <f>IFERROR(VLOOKUP($A356,'Raw - F'!$B:$Q,3,FALSE),"")</f>
        <v>NEWBURY</v>
      </c>
      <c r="E356" s="18" t="str">
        <f>IFERROR(VLOOKUP($A356,'Raw - F'!$B:$Q,9,FALSE),"")</f>
        <v>Hcap</v>
      </c>
      <c r="F356" s="18" t="str">
        <f>SUBSTITUTE(IFERROR(VLOOKUP($A356,'Raw - F'!$B:$N,13,FALSE),""),"0","")</f>
        <v>2YO</v>
      </c>
      <c r="G356" s="18" t="str">
        <f>SUBSTITUTE(IFERROR(VLOOKUP($A356,'Raw - F'!$B:$N,10,FALSE),""),"0","")</f>
        <v/>
      </c>
      <c r="H356" s="18" t="str">
        <f>SUBSTITUTE(IFERROR(VLOOKUP($A356,'Raw - F'!$B:$N,11,FALSE),""),"0","")</f>
        <v/>
      </c>
      <c r="I356" s="40" t="str">
        <f>IF(IFERROR(VLOOKUP($A356,'Raw - F'!$B:$P,15,FALSE),"")=0,"",IFERROR(VLOOKUP($A356,'Raw - F'!$B:$P,15,FALSE),""))</f>
        <v/>
      </c>
      <c r="J356" s="18">
        <f>IFERROR(VLOOKUP($A356,'Raw - F'!$B:$N,8,FALSE),"")</f>
        <v>4</v>
      </c>
      <c r="K356" s="18" t="str">
        <f>IFERROR(VLOOKUP($A356,'Raw - F'!$B:$V,16,FALSE),"")</f>
        <v>66-85</v>
      </c>
      <c r="L356" s="18" t="str">
        <f>IFERROR(VLOOKUP($A356,'Raw - F'!$B:$O,14,FALSE),"")</f>
        <v>A</v>
      </c>
      <c r="M356" s="18" t="str">
        <f>IFERROR(VLOOKUP($A356,'Raw - F'!$B:$O,6,FALSE),"")</f>
        <v>5f</v>
      </c>
    </row>
    <row r="357" spans="1:13" x14ac:dyDescent="0.35">
      <c r="A357">
        <v>348</v>
      </c>
      <c r="B357" s="19">
        <f>IFERROR(VLOOKUP($A357,'Raw - F'!$B:$Q,2,FALSE),"")</f>
        <v>44059</v>
      </c>
      <c r="C357" s="18" t="str">
        <f>IFERROR(VLOOKUP($A357,'Raw - F'!$B:$Q,4,FALSE),"")</f>
        <v>South</v>
      </c>
      <c r="D357" s="18" t="str">
        <f>IFERROR(VLOOKUP($A357,'Raw - F'!$B:$Q,3,FALSE),"")</f>
        <v>NEWBURY</v>
      </c>
      <c r="E357" s="18" t="str">
        <f>IFERROR(VLOOKUP($A357,'Raw - F'!$B:$Q,9,FALSE),"")</f>
        <v>WFA</v>
      </c>
      <c r="F357" s="18" t="str">
        <f>SUBSTITUTE(IFERROR(VLOOKUP($A357,'Raw - F'!$B:$N,13,FALSE),""),"0","")</f>
        <v>2YO</v>
      </c>
      <c r="G357" s="18" t="str">
        <f>SUBSTITUTE(IFERROR(VLOOKUP($A357,'Raw - F'!$B:$N,10,FALSE),""),"0","")</f>
        <v/>
      </c>
      <c r="H357" s="18" t="str">
        <f>SUBSTITUTE(IFERROR(VLOOKUP($A357,'Raw - F'!$B:$N,11,FALSE),""),"0","")</f>
        <v/>
      </c>
      <c r="I357" s="40" t="str">
        <f>IF(IFERROR(VLOOKUP($A357,'Raw - F'!$B:$P,15,FALSE),"")=0,"",IFERROR(VLOOKUP($A357,'Raw - F'!$B:$P,15,FALSE),""))</f>
        <v/>
      </c>
      <c r="J357" s="18">
        <f>IFERROR(VLOOKUP($A357,'Raw - F'!$B:$N,8,FALSE),"")</f>
        <v>1</v>
      </c>
      <c r="K357" s="18">
        <f>IFERROR(VLOOKUP($A357,'Raw - F'!$B:$V,16,FALSE),"")</f>
        <v>0</v>
      </c>
      <c r="L357" s="18" t="str">
        <f>IFERROR(VLOOKUP($A357,'Raw - F'!$B:$O,14,FALSE),"")</f>
        <v>F</v>
      </c>
      <c r="M357" s="18" t="str">
        <f>IFERROR(VLOOKUP($A357,'Raw - F'!$B:$O,6,FALSE),"")</f>
        <v>5f</v>
      </c>
    </row>
    <row r="358" spans="1:13" x14ac:dyDescent="0.35">
      <c r="A358">
        <v>349</v>
      </c>
      <c r="B358" s="19">
        <f>IFERROR(VLOOKUP($A358,'Raw - F'!$B:$Q,2,FALSE),"")</f>
        <v>44059</v>
      </c>
      <c r="C358" s="18" t="str">
        <f>IFERROR(VLOOKUP($A358,'Raw - F'!$B:$Q,4,FALSE),"")</f>
        <v>South</v>
      </c>
      <c r="D358" s="18" t="str">
        <f>IFERROR(VLOOKUP($A358,'Raw - F'!$B:$Q,3,FALSE),"")</f>
        <v>NEWBURY</v>
      </c>
      <c r="E358" s="18" t="str">
        <f>IFERROR(VLOOKUP($A358,'Raw - F'!$B:$Q,9,FALSE),"")</f>
        <v>WFA</v>
      </c>
      <c r="F358" s="18" t="str">
        <f>SUBSTITUTE(IFERROR(VLOOKUP($A358,'Raw - F'!$B:$N,13,FALSE),""),"0","")</f>
        <v>2YO</v>
      </c>
      <c r="G358" s="18" t="str">
        <f>SUBSTITUTE(IFERROR(VLOOKUP($A358,'Raw - F'!$B:$N,10,FALSE),""),"0","")</f>
        <v>Mdn</v>
      </c>
      <c r="H358" s="18" t="str">
        <f>SUBSTITUTE(IFERROR(VLOOKUP($A358,'Raw - F'!$B:$N,11,FALSE),""),"0","")</f>
        <v/>
      </c>
      <c r="I358" s="40" t="str">
        <f>IF(IFERROR(VLOOKUP($A358,'Raw - F'!$B:$P,15,FALSE),"")=0,"",IFERROR(VLOOKUP($A358,'Raw - F'!$B:$P,15,FALSE),""))</f>
        <v/>
      </c>
      <c r="J358" s="18">
        <f>IFERROR(VLOOKUP($A358,'Raw - F'!$B:$N,8,FALSE),"")</f>
        <v>5</v>
      </c>
      <c r="K358" s="18">
        <f>IFERROR(VLOOKUP($A358,'Raw - F'!$B:$V,16,FALSE),"")</f>
        <v>0</v>
      </c>
      <c r="L358" s="18" t="str">
        <f>IFERROR(VLOOKUP($A358,'Raw - F'!$B:$O,14,FALSE),"")</f>
        <v>A</v>
      </c>
      <c r="M358" s="18" t="str">
        <f>IFERROR(VLOOKUP($A358,'Raw - F'!$B:$O,6,FALSE),"")</f>
        <v>7f</v>
      </c>
    </row>
    <row r="359" spans="1:13" x14ac:dyDescent="0.35">
      <c r="A359">
        <v>350</v>
      </c>
      <c r="B359" s="19">
        <f>IFERROR(VLOOKUP($A359,'Raw - F'!$B:$Q,2,FALSE),"")</f>
        <v>44059</v>
      </c>
      <c r="C359" s="18" t="str">
        <f>IFERROR(VLOOKUP($A359,'Raw - F'!$B:$Q,4,FALSE),"")</f>
        <v>South</v>
      </c>
      <c r="D359" s="18" t="str">
        <f>IFERROR(VLOOKUP($A359,'Raw - F'!$B:$Q,3,FALSE),"")</f>
        <v>NEWBURY</v>
      </c>
      <c r="E359" s="18" t="str">
        <f>IFERROR(VLOOKUP($A359,'Raw - F'!$B:$Q,9,FALSE),"")</f>
        <v>Hcap</v>
      </c>
      <c r="F359" s="18" t="str">
        <f>SUBSTITUTE(IFERROR(VLOOKUP($A359,'Raw - F'!$B:$N,13,FALSE),""),"0","")</f>
        <v>3YO+</v>
      </c>
      <c r="G359" s="18" t="str">
        <f>SUBSTITUTE(IFERROR(VLOOKUP($A359,'Raw - F'!$B:$N,10,FALSE),""),"0","")</f>
        <v/>
      </c>
      <c r="H359" s="18" t="str">
        <f>SUBSTITUTE(IFERROR(VLOOKUP($A359,'Raw - F'!$B:$N,11,FALSE),""),"0","")</f>
        <v/>
      </c>
      <c r="I359" s="40" t="str">
        <f>IF(IFERROR(VLOOKUP($A359,'Raw - F'!$B:$P,15,FALSE),"")=0,"",IFERROR(VLOOKUP($A359,'Raw - F'!$B:$P,15,FALSE),""))</f>
        <v/>
      </c>
      <c r="J359" s="18">
        <f>IFERROR(VLOOKUP($A359,'Raw - F'!$B:$N,8,FALSE),"")</f>
        <v>5</v>
      </c>
      <c r="K359" s="18" t="str">
        <f>IFERROR(VLOOKUP($A359,'Raw - F'!$B:$V,16,FALSE),"")</f>
        <v>56-75</v>
      </c>
      <c r="L359" s="18" t="str">
        <f>IFERROR(VLOOKUP($A359,'Raw - F'!$B:$O,14,FALSE),"")</f>
        <v>A</v>
      </c>
      <c r="M359" s="18" t="str">
        <f>IFERROR(VLOOKUP($A359,'Raw - F'!$B:$O,6,FALSE),"")</f>
        <v>1m 1f</v>
      </c>
    </row>
    <row r="360" spans="1:13" x14ac:dyDescent="0.35">
      <c r="A360">
        <v>351</v>
      </c>
      <c r="B360" s="19">
        <f>IFERROR(VLOOKUP($A360,'Raw - F'!$B:$Q,2,FALSE),"")</f>
        <v>44059</v>
      </c>
      <c r="C360" s="18" t="str">
        <f>IFERROR(VLOOKUP($A360,'Raw - F'!$B:$Q,4,FALSE),"")</f>
        <v>South</v>
      </c>
      <c r="D360" s="18" t="str">
        <f>IFERROR(VLOOKUP($A360,'Raw - F'!$B:$Q,3,FALSE),"")</f>
        <v>NEWBURY</v>
      </c>
      <c r="E360" s="18" t="str">
        <f>IFERROR(VLOOKUP($A360,'Raw - F'!$B:$Q,9,FALSE),"")</f>
        <v>Hcap</v>
      </c>
      <c r="F360" s="18" t="str">
        <f>SUBSTITUTE(IFERROR(VLOOKUP($A360,'Raw - F'!$B:$N,13,FALSE),""),"0","")</f>
        <v>3YO+</v>
      </c>
      <c r="G360" s="18" t="str">
        <f>SUBSTITUTE(IFERROR(VLOOKUP($A360,'Raw - F'!$B:$N,10,FALSE),""),"0","")</f>
        <v/>
      </c>
      <c r="H360" s="18" t="str">
        <f>SUBSTITUTE(IFERROR(VLOOKUP($A360,'Raw - F'!$B:$N,11,FALSE),""),"0","")</f>
        <v/>
      </c>
      <c r="I360" s="40" t="str">
        <f>IF(IFERROR(VLOOKUP($A360,'Raw - F'!$B:$P,15,FALSE),"")=0,"",IFERROR(VLOOKUP($A360,'Raw - F'!$B:$P,15,FALSE),""))</f>
        <v/>
      </c>
      <c r="J360" s="18">
        <f>IFERROR(VLOOKUP($A360,'Raw - F'!$B:$N,8,FALSE),"")</f>
        <v>4</v>
      </c>
      <c r="K360" s="18" t="str">
        <f>IFERROR(VLOOKUP($A360,'Raw - F'!$B:$V,16,FALSE),"")</f>
        <v>66-85</v>
      </c>
      <c r="L360" s="18" t="str">
        <f>IFERROR(VLOOKUP($A360,'Raw - F'!$B:$O,14,FALSE),"")</f>
        <v>A</v>
      </c>
      <c r="M360" s="18" t="str">
        <f>IFERROR(VLOOKUP($A360,'Raw - F'!$B:$O,6,FALSE),"")</f>
        <v>1m</v>
      </c>
    </row>
    <row r="361" spans="1:13" x14ac:dyDescent="0.35">
      <c r="A361">
        <v>352</v>
      </c>
      <c r="B361" s="19">
        <f>IFERROR(VLOOKUP($A361,'Raw - F'!$B:$Q,2,FALSE),"")</f>
        <v>44058</v>
      </c>
      <c r="C361" s="18" t="str">
        <f>IFERROR(VLOOKUP($A361,'Raw - F'!$B:$Q,4,FALSE),"")</f>
        <v>South</v>
      </c>
      <c r="D361" s="18" t="str">
        <f>IFERROR(VLOOKUP($A361,'Raw - F'!$B:$Q,3,FALSE),"")</f>
        <v>NEWBURY</v>
      </c>
      <c r="E361" s="18" t="str">
        <f>IFERROR(VLOOKUP($A361,'Raw - F'!$B:$Q,9,FALSE),"")</f>
        <v>Hcap</v>
      </c>
      <c r="F361" s="18" t="str">
        <f>SUBSTITUTE(IFERROR(VLOOKUP($A361,'Raw - F'!$B:$N,13,FALSE),""),"0","")</f>
        <v>3YO+</v>
      </c>
      <c r="G361" s="18" t="str">
        <f>SUBSTITUTE(IFERROR(VLOOKUP($A361,'Raw - F'!$B:$N,10,FALSE),""),"0","")</f>
        <v/>
      </c>
      <c r="H361" s="18" t="str">
        <f>SUBSTITUTE(IFERROR(VLOOKUP($A361,'Raw - F'!$B:$N,11,FALSE),""),"0","")</f>
        <v/>
      </c>
      <c r="I361" s="40" t="str">
        <f>IF(IFERROR(VLOOKUP($A361,'Raw - F'!$B:$P,15,FALSE),"")=0,"",IFERROR(VLOOKUP($A361,'Raw - F'!$B:$P,15,FALSE),""))</f>
        <v/>
      </c>
      <c r="J361" s="18">
        <f>IFERROR(VLOOKUP($A361,'Raw - F'!$B:$N,8,FALSE),"")</f>
        <v>2</v>
      </c>
      <c r="K361" s="18" t="str">
        <f>IFERROR(VLOOKUP($A361,'Raw - F'!$B:$V,16,FALSE),"")</f>
        <v>86-105</v>
      </c>
      <c r="L361" s="18" t="str">
        <f>IFERROR(VLOOKUP($A361,'Raw - F'!$B:$O,14,FALSE),"")</f>
        <v>A</v>
      </c>
      <c r="M361" s="18" t="str">
        <f>IFERROR(VLOOKUP($A361,'Raw - F'!$B:$O,6,FALSE),"")</f>
        <v>1m</v>
      </c>
    </row>
    <row r="362" spans="1:13" x14ac:dyDescent="0.35">
      <c r="A362">
        <v>353</v>
      </c>
      <c r="B362" s="19">
        <f>IFERROR(VLOOKUP($A362,'Raw - F'!$B:$Q,2,FALSE),"")</f>
        <v>44058</v>
      </c>
      <c r="C362" s="18" t="str">
        <f>IFERROR(VLOOKUP($A362,'Raw - F'!$B:$Q,4,FALSE),"")</f>
        <v>Midlands</v>
      </c>
      <c r="D362" s="18" t="str">
        <f>IFERROR(VLOOKUP($A362,'Raw - F'!$B:$Q,3,FALSE),"")</f>
        <v>NEWMARKET</v>
      </c>
      <c r="E362" s="18" t="str">
        <f>IFERROR(VLOOKUP($A362,'Raw - F'!$B:$Q,9,FALSE),"")</f>
        <v>Hcap</v>
      </c>
      <c r="F362" s="18" t="str">
        <f>SUBSTITUTE(IFERROR(VLOOKUP($A362,'Raw - F'!$B:$N,13,FALSE),""),"0","")</f>
        <v>3YO+</v>
      </c>
      <c r="G362" s="18" t="str">
        <f>SUBSTITUTE(IFERROR(VLOOKUP($A362,'Raw - F'!$B:$N,10,FALSE),""),"0","")</f>
        <v/>
      </c>
      <c r="H362" s="18" t="str">
        <f>SUBSTITUTE(IFERROR(VLOOKUP($A362,'Raw - F'!$B:$N,11,FALSE),""),"0","")</f>
        <v/>
      </c>
      <c r="I362" s="40" t="str">
        <f>IF(IFERROR(VLOOKUP($A362,'Raw - F'!$B:$P,15,FALSE),"")=0,"",IFERROR(VLOOKUP($A362,'Raw - F'!$B:$P,15,FALSE),""))</f>
        <v/>
      </c>
      <c r="J362" s="18">
        <f>IFERROR(VLOOKUP($A362,'Raw - F'!$B:$N,8,FALSE),"")</f>
        <v>2</v>
      </c>
      <c r="K362" s="18" t="str">
        <f>IFERROR(VLOOKUP($A362,'Raw - F'!$B:$V,16,FALSE),"")</f>
        <v>81-100</v>
      </c>
      <c r="L362" s="18" t="str">
        <f>IFERROR(VLOOKUP($A362,'Raw - F'!$B:$O,14,FALSE),"")</f>
        <v>F</v>
      </c>
      <c r="M362" s="18" t="str">
        <f>IFERROR(VLOOKUP($A362,'Raw - F'!$B:$O,6,FALSE),"")</f>
        <v>1m 6f</v>
      </c>
    </row>
    <row r="363" spans="1:13" x14ac:dyDescent="0.35">
      <c r="A363">
        <v>354</v>
      </c>
      <c r="B363" s="19">
        <f>IFERROR(VLOOKUP($A363,'Raw - F'!$B:$Q,2,FALSE),"")</f>
        <v>44058</v>
      </c>
      <c r="C363" s="18" t="str">
        <f>IFERROR(VLOOKUP($A363,'Raw - F'!$B:$Q,4,FALSE),"")</f>
        <v>Midlands</v>
      </c>
      <c r="D363" s="18" t="str">
        <f>IFERROR(VLOOKUP($A363,'Raw - F'!$B:$Q,3,FALSE),"")</f>
        <v>NEWMARKET</v>
      </c>
      <c r="E363" s="18" t="str">
        <f>IFERROR(VLOOKUP($A363,'Raw - F'!$B:$Q,9,FALSE),"")</f>
        <v>WFA</v>
      </c>
      <c r="F363" s="18" t="str">
        <f>SUBSTITUTE(IFERROR(VLOOKUP($A363,'Raw - F'!$B:$N,13,FALSE),""),"0","")</f>
        <v>2YO</v>
      </c>
      <c r="G363" s="18" t="str">
        <f>SUBSTITUTE(IFERROR(VLOOKUP($A363,'Raw - F'!$B:$N,10,FALSE),""),"0","")</f>
        <v>Nov</v>
      </c>
      <c r="H363" s="18" t="str">
        <f>SUBSTITUTE(IFERROR(VLOOKUP($A363,'Raw - F'!$B:$N,11,FALSE),""),"0","")</f>
        <v/>
      </c>
      <c r="I363" s="40" t="str">
        <f>IF(IFERROR(VLOOKUP($A363,'Raw - F'!$B:$P,15,FALSE),"")=0,"",IFERROR(VLOOKUP($A363,'Raw - F'!$B:$P,15,FALSE),""))</f>
        <v/>
      </c>
      <c r="J363" s="18">
        <f>IFERROR(VLOOKUP($A363,'Raw - F'!$B:$N,8,FALSE),"")</f>
        <v>5</v>
      </c>
      <c r="K363" s="18">
        <f>IFERROR(VLOOKUP($A363,'Raw - F'!$B:$V,16,FALSE),"")</f>
        <v>0</v>
      </c>
      <c r="L363" s="18" t="str">
        <f>IFERROR(VLOOKUP($A363,'Raw - F'!$B:$O,14,FALSE),"")</f>
        <v>A</v>
      </c>
      <c r="M363" s="18" t="str">
        <f>IFERROR(VLOOKUP($A363,'Raw - F'!$B:$O,6,FALSE),"")</f>
        <v>6f</v>
      </c>
    </row>
    <row r="364" spans="1:13" x14ac:dyDescent="0.35">
      <c r="A364">
        <v>355</v>
      </c>
      <c r="B364" s="19">
        <f>IFERROR(VLOOKUP($A364,'Raw - F'!$B:$Q,2,FALSE),"")</f>
        <v>44058</v>
      </c>
      <c r="C364" s="18" t="str">
        <f>IFERROR(VLOOKUP($A364,'Raw - F'!$B:$Q,4,FALSE),"")</f>
        <v>Midlands</v>
      </c>
      <c r="D364" s="18" t="str">
        <f>IFERROR(VLOOKUP($A364,'Raw - F'!$B:$Q,3,FALSE),"")</f>
        <v>NEWMARKET</v>
      </c>
      <c r="E364" s="18" t="str">
        <f>IFERROR(VLOOKUP($A364,'Raw - F'!$B:$Q,9,FALSE),"")</f>
        <v>Hcap</v>
      </c>
      <c r="F364" s="18" t="str">
        <f>SUBSTITUTE(IFERROR(VLOOKUP($A364,'Raw - F'!$B:$N,13,FALSE),""),"0","")</f>
        <v>3YO+</v>
      </c>
      <c r="G364" s="18" t="str">
        <f>SUBSTITUTE(IFERROR(VLOOKUP($A364,'Raw - F'!$B:$N,10,FALSE),""),"0","")</f>
        <v/>
      </c>
      <c r="H364" s="18" t="str">
        <f>SUBSTITUTE(IFERROR(VLOOKUP($A364,'Raw - F'!$B:$N,11,FALSE),""),"0","")</f>
        <v/>
      </c>
      <c r="I364" s="40" t="str">
        <f>IF(IFERROR(VLOOKUP($A364,'Raw - F'!$B:$P,15,FALSE),"")=0,"",IFERROR(VLOOKUP($A364,'Raw - F'!$B:$P,15,FALSE),""))</f>
        <v/>
      </c>
      <c r="J364" s="18">
        <f>IFERROR(VLOOKUP($A364,'Raw - F'!$B:$N,8,FALSE),"")</f>
        <v>3</v>
      </c>
      <c r="K364" s="18" t="str">
        <f>IFERROR(VLOOKUP($A364,'Raw - F'!$B:$V,16,FALSE),"")</f>
        <v>71-90</v>
      </c>
      <c r="L364" s="18" t="str">
        <f>IFERROR(VLOOKUP($A364,'Raw - F'!$B:$O,14,FALSE),"")</f>
        <v>A</v>
      </c>
      <c r="M364" s="18" t="str">
        <f>IFERROR(VLOOKUP($A364,'Raw - F'!$B:$O,6,FALSE),"")</f>
        <v>6f</v>
      </c>
    </row>
    <row r="365" spans="1:13" x14ac:dyDescent="0.35">
      <c r="A365">
        <v>356</v>
      </c>
      <c r="B365" s="19">
        <f>IFERROR(VLOOKUP($A365,'Raw - F'!$B:$Q,2,FALSE),"")</f>
        <v>44058</v>
      </c>
      <c r="C365" s="18" t="str">
        <f>IFERROR(VLOOKUP($A365,'Raw - F'!$B:$Q,4,FALSE),"")</f>
        <v>Midlands</v>
      </c>
      <c r="D365" s="18" t="str">
        <f>IFERROR(VLOOKUP($A365,'Raw - F'!$B:$Q,3,FALSE),"")</f>
        <v>NEWMARKET</v>
      </c>
      <c r="E365" s="18" t="str">
        <f>IFERROR(VLOOKUP($A365,'Raw - F'!$B:$Q,9,FALSE),"")</f>
        <v>Hcap</v>
      </c>
      <c r="F365" s="18" t="str">
        <f>SUBSTITUTE(IFERROR(VLOOKUP($A365,'Raw - F'!$B:$N,13,FALSE),""),"0","")</f>
        <v>3YO+</v>
      </c>
      <c r="G365" s="18" t="str">
        <f>SUBSTITUTE(IFERROR(VLOOKUP($A365,'Raw - F'!$B:$N,10,FALSE),""),"0","")</f>
        <v/>
      </c>
      <c r="H365" s="18" t="str">
        <f>SUBSTITUTE(IFERROR(VLOOKUP($A365,'Raw - F'!$B:$N,11,FALSE),""),"0","")</f>
        <v/>
      </c>
      <c r="I365" s="40" t="str">
        <f>IF(IFERROR(VLOOKUP($A365,'Raw - F'!$B:$P,15,FALSE),"")=0,"",IFERROR(VLOOKUP($A365,'Raw - F'!$B:$P,15,FALSE),""))</f>
        <v/>
      </c>
      <c r="J365" s="18">
        <f>IFERROR(VLOOKUP($A365,'Raw - F'!$B:$N,8,FALSE),"")</f>
        <v>4</v>
      </c>
      <c r="K365" s="18" t="str">
        <f>IFERROR(VLOOKUP($A365,'Raw - F'!$B:$V,16,FALSE),"")</f>
        <v>66-85</v>
      </c>
      <c r="L365" s="18" t="str">
        <f>IFERROR(VLOOKUP($A365,'Raw - F'!$B:$O,14,FALSE),"")</f>
        <v>A</v>
      </c>
      <c r="M365" s="18" t="str">
        <f>IFERROR(VLOOKUP($A365,'Raw - F'!$B:$O,6,FALSE),"")</f>
        <v>1m 4f</v>
      </c>
    </row>
    <row r="366" spans="1:13" x14ac:dyDescent="0.35">
      <c r="A366">
        <v>357</v>
      </c>
      <c r="B366" s="19">
        <f>IFERROR(VLOOKUP($A366,'Raw - F'!$B:$Q,2,FALSE),"")</f>
        <v>44058</v>
      </c>
      <c r="C366" s="18" t="str">
        <f>IFERROR(VLOOKUP($A366,'Raw - F'!$B:$Q,4,FALSE),"")</f>
        <v>Midlands</v>
      </c>
      <c r="D366" s="18" t="str">
        <f>IFERROR(VLOOKUP($A366,'Raw - F'!$B:$Q,3,FALSE),"")</f>
        <v>NEWMARKET</v>
      </c>
      <c r="E366" s="18" t="str">
        <f>IFERROR(VLOOKUP($A366,'Raw - F'!$B:$Q,9,FALSE),"")</f>
        <v>Hcap</v>
      </c>
      <c r="F366" s="18" t="str">
        <f>SUBSTITUTE(IFERROR(VLOOKUP($A366,'Raw - F'!$B:$N,13,FALSE),""),"0","")</f>
        <v>3YO+</v>
      </c>
      <c r="G366" s="18" t="str">
        <f>SUBSTITUTE(IFERROR(VLOOKUP($A366,'Raw - F'!$B:$N,10,FALSE),""),"0","")</f>
        <v/>
      </c>
      <c r="H366" s="18" t="str">
        <f>SUBSTITUTE(IFERROR(VLOOKUP($A366,'Raw - F'!$B:$N,11,FALSE),""),"0","")</f>
        <v/>
      </c>
      <c r="I366" s="40" t="str">
        <f>IF(IFERROR(VLOOKUP($A366,'Raw - F'!$B:$P,15,FALSE),"")=0,"",IFERROR(VLOOKUP($A366,'Raw - F'!$B:$P,15,FALSE),""))</f>
        <v/>
      </c>
      <c r="J366" s="18">
        <f>IFERROR(VLOOKUP($A366,'Raw - F'!$B:$N,8,FALSE),"")</f>
        <v>4</v>
      </c>
      <c r="K366" s="18" t="str">
        <f>IFERROR(VLOOKUP($A366,'Raw - F'!$B:$V,16,FALSE),"")</f>
        <v>66-85</v>
      </c>
      <c r="L366" s="18" t="str">
        <f>IFERROR(VLOOKUP($A366,'Raw - F'!$B:$O,14,FALSE),"")</f>
        <v>A</v>
      </c>
      <c r="M366" s="18" t="str">
        <f>IFERROR(VLOOKUP($A366,'Raw - F'!$B:$O,6,FALSE),"")</f>
        <v>6f</v>
      </c>
    </row>
    <row r="367" spans="1:13" x14ac:dyDescent="0.35">
      <c r="A367">
        <v>358</v>
      </c>
      <c r="B367" s="19">
        <f>IFERROR(VLOOKUP($A367,'Raw - F'!$B:$Q,2,FALSE),"")</f>
        <v>44058</v>
      </c>
      <c r="C367" s="18" t="str">
        <f>IFERROR(VLOOKUP($A367,'Raw - F'!$B:$Q,4,FALSE),"")</f>
        <v>Midlands</v>
      </c>
      <c r="D367" s="18" t="str">
        <f>IFERROR(VLOOKUP($A367,'Raw - F'!$B:$Q,3,FALSE),"")</f>
        <v>NEWMARKET</v>
      </c>
      <c r="E367" s="18" t="str">
        <f>IFERROR(VLOOKUP($A367,'Raw - F'!$B:$Q,9,FALSE),"")</f>
        <v>Hcap</v>
      </c>
      <c r="F367" s="18" t="str">
        <f>SUBSTITUTE(IFERROR(VLOOKUP($A367,'Raw - F'!$B:$N,13,FALSE),""),"0","")</f>
        <v>2YO</v>
      </c>
      <c r="G367" s="18" t="str">
        <f>SUBSTITUTE(IFERROR(VLOOKUP($A367,'Raw - F'!$B:$N,10,FALSE),""),"0","")</f>
        <v/>
      </c>
      <c r="H367" s="18" t="str">
        <f>SUBSTITUTE(IFERROR(VLOOKUP($A367,'Raw - F'!$B:$N,11,FALSE),""),"0","")</f>
        <v/>
      </c>
      <c r="I367" s="40" t="str">
        <f>IF(IFERROR(VLOOKUP($A367,'Raw - F'!$B:$P,15,FALSE),"")=0,"",IFERROR(VLOOKUP($A367,'Raw - F'!$B:$P,15,FALSE),""))</f>
        <v/>
      </c>
      <c r="J367" s="18">
        <f>IFERROR(VLOOKUP($A367,'Raw - F'!$B:$N,8,FALSE),"")</f>
        <v>2</v>
      </c>
      <c r="K367" s="18">
        <f>IFERROR(VLOOKUP($A367,'Raw - F'!$B:$V,16,FALSE),"")</f>
        <v>0</v>
      </c>
      <c r="L367" s="18" t="str">
        <f>IFERROR(VLOOKUP($A367,'Raw - F'!$B:$O,14,FALSE),"")</f>
        <v>F</v>
      </c>
      <c r="M367" s="18" t="str">
        <f>IFERROR(VLOOKUP($A367,'Raw - F'!$B:$O,6,FALSE),"")</f>
        <v>7f</v>
      </c>
    </row>
    <row r="368" spans="1:13" x14ac:dyDescent="0.35">
      <c r="A368">
        <v>359</v>
      </c>
      <c r="B368" s="19">
        <f>IFERROR(VLOOKUP($A368,'Raw - F'!$B:$Q,2,FALSE),"")</f>
        <v>44058</v>
      </c>
      <c r="C368" s="18" t="str">
        <f>IFERROR(VLOOKUP($A368,'Raw - F'!$B:$Q,4,FALSE),"")</f>
        <v>Midlands</v>
      </c>
      <c r="D368" s="18" t="str">
        <f>IFERROR(VLOOKUP($A368,'Raw - F'!$B:$Q,3,FALSE),"")</f>
        <v>NEWMARKET</v>
      </c>
      <c r="E368" s="18" t="str">
        <f>IFERROR(VLOOKUP($A368,'Raw - F'!$B:$Q,9,FALSE),"")</f>
        <v>Hcap</v>
      </c>
      <c r="F368" s="18" t="str">
        <f>SUBSTITUTE(IFERROR(VLOOKUP($A368,'Raw - F'!$B:$N,13,FALSE),""),"0","")</f>
        <v>3YO</v>
      </c>
      <c r="G368" s="18" t="str">
        <f>SUBSTITUTE(IFERROR(VLOOKUP($A368,'Raw - F'!$B:$N,10,FALSE),""),"0","")</f>
        <v/>
      </c>
      <c r="H368" s="18" t="str">
        <f>SUBSTITUTE(IFERROR(VLOOKUP($A368,'Raw - F'!$B:$N,11,FALSE),""),"0","")</f>
        <v/>
      </c>
      <c r="I368" s="40" t="str">
        <f>IF(IFERROR(VLOOKUP($A368,'Raw - F'!$B:$P,15,FALSE),"")=0,"",IFERROR(VLOOKUP($A368,'Raw - F'!$B:$P,15,FALSE),""))</f>
        <v/>
      </c>
      <c r="J368" s="18">
        <f>IFERROR(VLOOKUP($A368,'Raw - F'!$B:$N,8,FALSE),"")</f>
        <v>4</v>
      </c>
      <c r="K368" s="18" t="str">
        <f>IFERROR(VLOOKUP($A368,'Raw - F'!$B:$V,16,FALSE),"")</f>
        <v>66-85</v>
      </c>
      <c r="L368" s="18" t="str">
        <f>IFERROR(VLOOKUP($A368,'Raw - F'!$B:$O,14,FALSE),"")</f>
        <v>A</v>
      </c>
      <c r="M368" s="18" t="str">
        <f>IFERROR(VLOOKUP($A368,'Raw - F'!$B:$O,6,FALSE),"")</f>
        <v>7f</v>
      </c>
    </row>
    <row r="369" spans="1:13" x14ac:dyDescent="0.35">
      <c r="A369">
        <v>360</v>
      </c>
      <c r="B369" s="19">
        <f>IFERROR(VLOOKUP($A369,'Raw - F'!$B:$Q,2,FALSE),"")</f>
        <v>44058</v>
      </c>
      <c r="C369" s="18" t="str">
        <f>IFERROR(VLOOKUP($A369,'Raw - F'!$B:$Q,4,FALSE),"")</f>
        <v>Midlands</v>
      </c>
      <c r="D369" s="18" t="str">
        <f>IFERROR(VLOOKUP($A369,'Raw - F'!$B:$Q,3,FALSE),"")</f>
        <v>NEWMARKET</v>
      </c>
      <c r="E369" s="18" t="str">
        <f>IFERROR(VLOOKUP($A369,'Raw - F'!$B:$Q,9,FALSE),"")</f>
        <v>WFA</v>
      </c>
      <c r="F369" s="18" t="str">
        <f>SUBSTITUTE(IFERROR(VLOOKUP($A369,'Raw - F'!$B:$N,13,FALSE),""),"0","")</f>
        <v>2YO</v>
      </c>
      <c r="G369" s="18" t="str">
        <f>SUBSTITUTE(IFERROR(VLOOKUP($A369,'Raw - F'!$B:$N,10,FALSE),""),"0","")</f>
        <v>Nov</v>
      </c>
      <c r="H369" s="18" t="str">
        <f>SUBSTITUTE(IFERROR(VLOOKUP($A369,'Raw - F'!$B:$N,11,FALSE),""),"0","")</f>
        <v>Auct</v>
      </c>
      <c r="I369" s="40">
        <f>IF(IFERROR(VLOOKUP($A369,'Raw - F'!$B:$P,15,FALSE),"")=0,"",IFERROR(VLOOKUP($A369,'Raw - F'!$B:$P,15,FALSE),""))</f>
        <v>40000</v>
      </c>
      <c r="J369" s="18">
        <f>IFERROR(VLOOKUP($A369,'Raw - F'!$B:$N,8,FALSE),"")</f>
        <v>5</v>
      </c>
      <c r="K369" s="18">
        <f>IFERROR(VLOOKUP($A369,'Raw - F'!$B:$V,16,FALSE),"")</f>
        <v>0</v>
      </c>
      <c r="L369" s="18" t="str">
        <f>IFERROR(VLOOKUP($A369,'Raw - F'!$B:$O,14,FALSE),"")</f>
        <v>A</v>
      </c>
      <c r="M369" s="18" t="str">
        <f>IFERROR(VLOOKUP($A369,'Raw - F'!$B:$O,6,FALSE),"")</f>
        <v>7f</v>
      </c>
    </row>
    <row r="370" spans="1:13" x14ac:dyDescent="0.35">
      <c r="A370">
        <v>361</v>
      </c>
      <c r="B370" s="19">
        <f>IFERROR(VLOOKUP($A370,'Raw - F'!$B:$Q,2,FALSE),"")</f>
        <v>44058</v>
      </c>
      <c r="C370" s="18" t="str">
        <f>IFERROR(VLOOKUP($A370,'Raw - F'!$B:$Q,4,FALSE),"")</f>
        <v>South</v>
      </c>
      <c r="D370" s="18" t="str">
        <f>IFERROR(VLOOKUP($A370,'Raw - F'!$B:$Q,3,FALSE),"")</f>
        <v>NEWBURY</v>
      </c>
      <c r="E370" s="18" t="str">
        <f>IFERROR(VLOOKUP($A370,'Raw - F'!$B:$Q,9,FALSE),"")</f>
        <v>WFA</v>
      </c>
      <c r="F370" s="18" t="str">
        <f>SUBSTITUTE(IFERROR(VLOOKUP($A370,'Raw - F'!$B:$N,13,FALSE),""),"0","")</f>
        <v>3YO+</v>
      </c>
      <c r="G370" s="18" t="str">
        <f>SUBSTITUTE(IFERROR(VLOOKUP($A370,'Raw - F'!$B:$N,10,FALSE),""),"0","")</f>
        <v/>
      </c>
      <c r="H370" s="18" t="str">
        <f>SUBSTITUTE(IFERROR(VLOOKUP($A370,'Raw - F'!$B:$N,11,FALSE),""),"0","")</f>
        <v/>
      </c>
      <c r="I370" s="40" t="str">
        <f>IF(IFERROR(VLOOKUP($A370,'Raw - F'!$B:$P,15,FALSE),"")=0,"",IFERROR(VLOOKUP($A370,'Raw - F'!$B:$P,15,FALSE),""))</f>
        <v/>
      </c>
      <c r="J370" s="18">
        <f>IFERROR(VLOOKUP($A370,'Raw - F'!$B:$N,8,FALSE),"")</f>
        <v>1</v>
      </c>
      <c r="K370" s="18">
        <f>IFERROR(VLOOKUP($A370,'Raw - F'!$B:$V,16,FALSE),"")</f>
        <v>0</v>
      </c>
      <c r="L370" s="18" t="str">
        <f>IFERROR(VLOOKUP($A370,'Raw - F'!$B:$O,14,FALSE),"")</f>
        <v>A</v>
      </c>
      <c r="M370" s="18" t="str">
        <f>IFERROR(VLOOKUP($A370,'Raw - F'!$B:$O,6,FALSE),"")</f>
        <v>7f</v>
      </c>
    </row>
    <row r="371" spans="1:13" x14ac:dyDescent="0.35">
      <c r="A371">
        <v>362</v>
      </c>
      <c r="B371" s="19">
        <f>IFERROR(VLOOKUP($A371,'Raw - F'!$B:$Q,2,FALSE),"")</f>
        <v>44058</v>
      </c>
      <c r="C371" s="18" t="str">
        <f>IFERROR(VLOOKUP($A371,'Raw - F'!$B:$Q,4,FALSE),"")</f>
        <v>South</v>
      </c>
      <c r="D371" s="18" t="str">
        <f>IFERROR(VLOOKUP($A371,'Raw - F'!$B:$Q,3,FALSE),"")</f>
        <v>NEWBURY</v>
      </c>
      <c r="E371" s="18" t="str">
        <f>IFERROR(VLOOKUP($A371,'Raw - F'!$B:$Q,9,FALSE),"")</f>
        <v>Hcap</v>
      </c>
      <c r="F371" s="18" t="str">
        <f>SUBSTITUTE(IFERROR(VLOOKUP($A371,'Raw - F'!$B:$N,13,FALSE),""),"0","")</f>
        <v>3YO+</v>
      </c>
      <c r="G371" s="18" t="str">
        <f>SUBSTITUTE(IFERROR(VLOOKUP($A371,'Raw - F'!$B:$N,10,FALSE),""),"0","")</f>
        <v/>
      </c>
      <c r="H371" s="18" t="str">
        <f>SUBSTITUTE(IFERROR(VLOOKUP($A371,'Raw - F'!$B:$N,11,FALSE),""),"0","")</f>
        <v/>
      </c>
      <c r="I371" s="40" t="str">
        <f>IF(IFERROR(VLOOKUP($A371,'Raw - F'!$B:$P,15,FALSE),"")=0,"",IFERROR(VLOOKUP($A371,'Raw - F'!$B:$P,15,FALSE),""))</f>
        <v/>
      </c>
      <c r="J371" s="18">
        <f>IFERROR(VLOOKUP($A371,'Raw - F'!$B:$N,8,FALSE),"")</f>
        <v>4</v>
      </c>
      <c r="K371" s="18" t="str">
        <f>IFERROR(VLOOKUP($A371,'Raw - F'!$B:$V,16,FALSE),"")</f>
        <v>66-85</v>
      </c>
      <c r="L371" s="18" t="str">
        <f>IFERROR(VLOOKUP($A371,'Raw - F'!$B:$O,14,FALSE),"")</f>
        <v>A</v>
      </c>
      <c r="M371" s="18" t="str">
        <f>IFERROR(VLOOKUP($A371,'Raw - F'!$B:$O,6,FALSE),"")</f>
        <v>1m 2f</v>
      </c>
    </row>
    <row r="372" spans="1:13" x14ac:dyDescent="0.35">
      <c r="A372">
        <v>363</v>
      </c>
      <c r="B372" s="19">
        <f>IFERROR(VLOOKUP($A372,'Raw - F'!$B:$Q,2,FALSE),"")</f>
        <v>44058</v>
      </c>
      <c r="C372" s="18" t="str">
        <f>IFERROR(VLOOKUP($A372,'Raw - F'!$B:$Q,4,FALSE),"")</f>
        <v>South</v>
      </c>
      <c r="D372" s="18" t="str">
        <f>IFERROR(VLOOKUP($A372,'Raw - F'!$B:$Q,3,FALSE),"")</f>
        <v>NEWBURY</v>
      </c>
      <c r="E372" s="18" t="str">
        <f>IFERROR(VLOOKUP($A372,'Raw - F'!$B:$Q,9,FALSE),"")</f>
        <v>WFA</v>
      </c>
      <c r="F372" s="18" t="str">
        <f>SUBSTITUTE(IFERROR(VLOOKUP($A372,'Raw - F'!$B:$N,13,FALSE),""),"0","")</f>
        <v>2YO</v>
      </c>
      <c r="G372" s="18" t="str">
        <f>SUBSTITUTE(IFERROR(VLOOKUP($A372,'Raw - F'!$B:$N,10,FALSE),""),"0","")</f>
        <v/>
      </c>
      <c r="H372" s="18" t="str">
        <f>SUBSTITUTE(IFERROR(VLOOKUP($A372,'Raw - F'!$B:$N,11,FALSE),""),"0","")</f>
        <v/>
      </c>
      <c r="I372" s="40" t="str">
        <f>IF(IFERROR(VLOOKUP($A372,'Raw - F'!$B:$P,15,FALSE),"")=0,"",IFERROR(VLOOKUP($A372,'Raw - F'!$B:$P,15,FALSE),""))</f>
        <v/>
      </c>
      <c r="J372" s="18">
        <f>IFERROR(VLOOKUP($A372,'Raw - F'!$B:$N,8,FALSE),"")</f>
        <v>1</v>
      </c>
      <c r="K372" s="18">
        <f>IFERROR(VLOOKUP($A372,'Raw - F'!$B:$V,16,FALSE),"")</f>
        <v>0</v>
      </c>
      <c r="L372" s="18" t="str">
        <f>IFERROR(VLOOKUP($A372,'Raw - F'!$B:$O,14,FALSE),"")</f>
        <v>A</v>
      </c>
      <c r="M372" s="18" t="str">
        <f>IFERROR(VLOOKUP($A372,'Raw - F'!$B:$O,6,FALSE),"")</f>
        <v>7f</v>
      </c>
    </row>
    <row r="373" spans="1:13" x14ac:dyDescent="0.35">
      <c r="A373">
        <v>364</v>
      </c>
      <c r="B373" s="19">
        <f>IFERROR(VLOOKUP($A373,'Raw - F'!$B:$Q,2,FALSE),"")</f>
        <v>44058</v>
      </c>
      <c r="C373" s="18" t="str">
        <f>IFERROR(VLOOKUP($A373,'Raw - F'!$B:$Q,4,FALSE),"")</f>
        <v>South</v>
      </c>
      <c r="D373" s="18" t="str">
        <f>IFERROR(VLOOKUP($A373,'Raw - F'!$B:$Q,3,FALSE),"")</f>
        <v>NEWBURY</v>
      </c>
      <c r="E373" s="18" t="str">
        <f>IFERROR(VLOOKUP($A373,'Raw - F'!$B:$Q,9,FALSE),"")</f>
        <v>WFA</v>
      </c>
      <c r="F373" s="18" t="str">
        <f>SUBSTITUTE(IFERROR(VLOOKUP($A373,'Raw - F'!$B:$N,13,FALSE),""),"0","")</f>
        <v>3YO+</v>
      </c>
      <c r="G373" s="18" t="str">
        <f>SUBSTITUTE(IFERROR(VLOOKUP($A373,'Raw - F'!$B:$N,10,FALSE),""),"0","")</f>
        <v/>
      </c>
      <c r="H373" s="18" t="str">
        <f>SUBSTITUTE(IFERROR(VLOOKUP($A373,'Raw - F'!$B:$N,11,FALSE),""),"0","")</f>
        <v/>
      </c>
      <c r="I373" s="40" t="str">
        <f>IF(IFERROR(VLOOKUP($A373,'Raw - F'!$B:$P,15,FALSE),"")=0,"",IFERROR(VLOOKUP($A373,'Raw - F'!$B:$P,15,FALSE),""))</f>
        <v/>
      </c>
      <c r="J373" s="18">
        <f>IFERROR(VLOOKUP($A373,'Raw - F'!$B:$N,8,FALSE),"")</f>
        <v>1</v>
      </c>
      <c r="K373" s="18">
        <f>IFERROR(VLOOKUP($A373,'Raw - F'!$B:$V,16,FALSE),"")</f>
        <v>0</v>
      </c>
      <c r="L373" s="18" t="str">
        <f>IFERROR(VLOOKUP($A373,'Raw - F'!$B:$O,14,FALSE),"")</f>
        <v>A</v>
      </c>
      <c r="M373" s="18" t="str">
        <f>IFERROR(VLOOKUP($A373,'Raw - F'!$B:$O,6,FALSE),"")</f>
        <v>1m 5f</v>
      </c>
    </row>
    <row r="374" spans="1:13" x14ac:dyDescent="0.35">
      <c r="A374">
        <v>365</v>
      </c>
      <c r="B374" s="19">
        <f>IFERROR(VLOOKUP($A374,'Raw - F'!$B:$Q,2,FALSE),"")</f>
        <v>44059</v>
      </c>
      <c r="C374" s="18" t="str">
        <f>IFERROR(VLOOKUP($A374,'Raw - F'!$B:$Q,4,FALSE),"")</f>
        <v>South</v>
      </c>
      <c r="D374" s="18" t="str">
        <f>IFERROR(VLOOKUP($A374,'Raw - F'!$B:$Q,3,FALSE),"")</f>
        <v>NEWBURY</v>
      </c>
      <c r="E374" s="18" t="str">
        <f>IFERROR(VLOOKUP($A374,'Raw - F'!$B:$Q,9,FALSE),"")</f>
        <v>Hcap</v>
      </c>
      <c r="F374" s="18" t="str">
        <f>SUBSTITUTE(IFERROR(VLOOKUP($A374,'Raw - F'!$B:$N,13,FALSE),""),"0","")</f>
        <v>3YO+</v>
      </c>
      <c r="G374" s="18" t="str">
        <f>SUBSTITUTE(IFERROR(VLOOKUP($A374,'Raw - F'!$B:$N,10,FALSE),""),"0","")</f>
        <v/>
      </c>
      <c r="H374" s="18" t="str">
        <f>SUBSTITUTE(IFERROR(VLOOKUP($A374,'Raw - F'!$B:$N,11,FALSE),""),"0","")</f>
        <v/>
      </c>
      <c r="I374" s="40" t="str">
        <f>IF(IFERROR(VLOOKUP($A374,'Raw - F'!$B:$P,15,FALSE),"")=0,"",IFERROR(VLOOKUP($A374,'Raw - F'!$B:$P,15,FALSE),""))</f>
        <v/>
      </c>
      <c r="J374" s="18">
        <f>IFERROR(VLOOKUP($A374,'Raw - F'!$B:$N,8,FALSE),"")</f>
        <v>3</v>
      </c>
      <c r="K374" s="18" t="str">
        <f>IFERROR(VLOOKUP($A374,'Raw - F'!$B:$V,16,FALSE),"")</f>
        <v>76-95</v>
      </c>
      <c r="L374" s="18" t="str">
        <f>IFERROR(VLOOKUP($A374,'Raw - F'!$B:$O,14,FALSE),"")</f>
        <v>A</v>
      </c>
      <c r="M374" s="18" t="str">
        <f>IFERROR(VLOOKUP($A374,'Raw - F'!$B:$O,6,FALSE),"")</f>
        <v>7f</v>
      </c>
    </row>
    <row r="375" spans="1:13" x14ac:dyDescent="0.35">
      <c r="A375">
        <v>366</v>
      </c>
      <c r="B375" s="19">
        <f>IFERROR(VLOOKUP($A375,'Raw - F'!$B:$Q,2,FALSE),"")</f>
        <v>44058</v>
      </c>
      <c r="C375" s="18" t="str">
        <f>IFERROR(VLOOKUP($A375,'Raw - F'!$B:$Q,4,FALSE),"")</f>
        <v>South</v>
      </c>
      <c r="D375" s="18" t="str">
        <f>IFERROR(VLOOKUP($A375,'Raw - F'!$B:$Q,3,FALSE),"")</f>
        <v>NEWBURY</v>
      </c>
      <c r="E375" s="18" t="str">
        <f>IFERROR(VLOOKUP($A375,'Raw - F'!$B:$Q,9,FALSE),"")</f>
        <v>WFA</v>
      </c>
      <c r="F375" s="18" t="str">
        <f>SUBSTITUTE(IFERROR(VLOOKUP($A375,'Raw - F'!$B:$N,13,FALSE),""),"0","")</f>
        <v>3YO</v>
      </c>
      <c r="G375" s="18" t="str">
        <f>SUBSTITUTE(IFERROR(VLOOKUP($A375,'Raw - F'!$B:$N,10,FALSE),""),"0","")</f>
        <v>Mdn</v>
      </c>
      <c r="H375" s="18" t="str">
        <f>SUBSTITUTE(IFERROR(VLOOKUP($A375,'Raw - F'!$B:$N,11,FALSE),""),"0","")</f>
        <v/>
      </c>
      <c r="I375" s="40" t="str">
        <f>IF(IFERROR(VLOOKUP($A375,'Raw - F'!$B:$P,15,FALSE),"")=0,"",IFERROR(VLOOKUP($A375,'Raw - F'!$B:$P,15,FALSE),""))</f>
        <v/>
      </c>
      <c r="J375" s="18">
        <f>IFERROR(VLOOKUP($A375,'Raw - F'!$B:$N,8,FALSE),"")</f>
        <v>2</v>
      </c>
      <c r="K375" s="18">
        <f>IFERROR(VLOOKUP($A375,'Raw - F'!$B:$V,16,FALSE),"")</f>
        <v>0</v>
      </c>
      <c r="L375" s="18" t="str">
        <f>IFERROR(VLOOKUP($A375,'Raw - F'!$B:$O,14,FALSE),"")</f>
        <v>A</v>
      </c>
      <c r="M375" s="18" t="str">
        <f>IFERROR(VLOOKUP($A375,'Raw - F'!$B:$O,6,FALSE),"")</f>
        <v>1m 4f</v>
      </c>
    </row>
    <row r="376" spans="1:13" x14ac:dyDescent="0.35">
      <c r="A376">
        <v>367</v>
      </c>
      <c r="B376" s="19">
        <f>IFERROR(VLOOKUP($A376,'Raw - F'!$B:$Q,2,FALSE),"")</f>
        <v>44058</v>
      </c>
      <c r="C376" s="18" t="str">
        <f>IFERROR(VLOOKUP($A376,'Raw - F'!$B:$Q,4,FALSE),"")</f>
        <v>South</v>
      </c>
      <c r="D376" s="18" t="str">
        <f>IFERROR(VLOOKUP($A376,'Raw - F'!$B:$Q,3,FALSE),"")</f>
        <v>NEWBURY</v>
      </c>
      <c r="E376" s="18" t="str">
        <f>IFERROR(VLOOKUP($A376,'Raw - F'!$B:$Q,9,FALSE),"")</f>
        <v>Hcap</v>
      </c>
      <c r="F376" s="18" t="str">
        <f>SUBSTITUTE(IFERROR(VLOOKUP($A376,'Raw - F'!$B:$N,13,FALSE),""),"0","")</f>
        <v>3YO+</v>
      </c>
      <c r="G376" s="18" t="str">
        <f>SUBSTITUTE(IFERROR(VLOOKUP($A376,'Raw - F'!$B:$N,10,FALSE),""),"0","")</f>
        <v/>
      </c>
      <c r="H376" s="18" t="str">
        <f>SUBSTITUTE(IFERROR(VLOOKUP($A376,'Raw - F'!$B:$N,11,FALSE),""),"0","")</f>
        <v/>
      </c>
      <c r="I376" s="40" t="str">
        <f>IF(IFERROR(VLOOKUP($A376,'Raw - F'!$B:$P,15,FALSE),"")=0,"",IFERROR(VLOOKUP($A376,'Raw - F'!$B:$P,15,FALSE),""))</f>
        <v/>
      </c>
      <c r="J376" s="18">
        <f>IFERROR(VLOOKUP($A376,'Raw - F'!$B:$N,8,FALSE),"")</f>
        <v>4</v>
      </c>
      <c r="K376" s="18" t="str">
        <f>IFERROR(VLOOKUP($A376,'Raw - F'!$B:$V,16,FALSE),"")</f>
        <v>61-80</v>
      </c>
      <c r="L376" s="18" t="str">
        <f>IFERROR(VLOOKUP($A376,'Raw - F'!$B:$O,14,FALSE),"")</f>
        <v>A</v>
      </c>
      <c r="M376" s="18" t="str">
        <f>IFERROR(VLOOKUP($A376,'Raw - F'!$B:$O,6,FALSE),"")</f>
        <v>1m 4f</v>
      </c>
    </row>
    <row r="377" spans="1:13" x14ac:dyDescent="0.35">
      <c r="A377">
        <v>368</v>
      </c>
      <c r="B377" s="19">
        <f>IFERROR(VLOOKUP($A377,'Raw - F'!$B:$Q,2,FALSE),"")</f>
        <v>44058</v>
      </c>
      <c r="C377" s="18" t="str">
        <f>IFERROR(VLOOKUP($A377,'Raw - F'!$B:$Q,4,FALSE),"")</f>
        <v>South</v>
      </c>
      <c r="D377" s="18" t="str">
        <f>IFERROR(VLOOKUP($A377,'Raw - F'!$B:$Q,3,FALSE),"")</f>
        <v>NEWBURY</v>
      </c>
      <c r="E377" s="18" t="str">
        <f>IFERROR(VLOOKUP($A377,'Raw - F'!$B:$Q,9,FALSE),"")</f>
        <v>WFA</v>
      </c>
      <c r="F377" s="18" t="str">
        <f>SUBSTITUTE(IFERROR(VLOOKUP($A377,'Raw - F'!$B:$N,13,FALSE),""),"0","")</f>
        <v>2YO</v>
      </c>
      <c r="G377" s="18" t="str">
        <f>SUBSTITUTE(IFERROR(VLOOKUP($A377,'Raw - F'!$B:$N,10,FALSE),""),"0","")</f>
        <v>Nov</v>
      </c>
      <c r="H377" s="18" t="str">
        <f>SUBSTITUTE(IFERROR(VLOOKUP($A377,'Raw - F'!$B:$N,11,FALSE),""),"0","")</f>
        <v/>
      </c>
      <c r="I377" s="40" t="str">
        <f>IF(IFERROR(VLOOKUP($A377,'Raw - F'!$B:$P,15,FALSE),"")=0,"",IFERROR(VLOOKUP($A377,'Raw - F'!$B:$P,15,FALSE),""))</f>
        <v/>
      </c>
      <c r="J377" s="18">
        <f>IFERROR(VLOOKUP($A377,'Raw - F'!$B:$N,8,FALSE),"")</f>
        <v>5</v>
      </c>
      <c r="K377" s="18">
        <f>IFERROR(VLOOKUP($A377,'Raw - F'!$B:$V,16,FALSE),"")</f>
        <v>0</v>
      </c>
      <c r="L377" s="18" t="str">
        <f>IFERROR(VLOOKUP($A377,'Raw - F'!$B:$O,14,FALSE),"")</f>
        <v>F</v>
      </c>
      <c r="M377" s="18" t="str">
        <f>IFERROR(VLOOKUP($A377,'Raw - F'!$B:$O,6,FALSE),"")</f>
        <v>7f</v>
      </c>
    </row>
    <row r="378" spans="1:13" x14ac:dyDescent="0.35">
      <c r="A378">
        <v>369</v>
      </c>
      <c r="B378" s="19">
        <f>IFERROR(VLOOKUP($A378,'Raw - F'!$B:$Q,2,FALSE),"")</f>
        <v>44059</v>
      </c>
      <c r="C378" s="18" t="str">
        <f>IFERROR(VLOOKUP($A378,'Raw - F'!$B:$Q,4,FALSE),"")</f>
        <v>North</v>
      </c>
      <c r="D378" s="18" t="str">
        <f>IFERROR(VLOOKUP($A378,'Raw - F'!$B:$Q,3,FALSE),"")</f>
        <v>RIPON</v>
      </c>
      <c r="E378" s="18" t="str">
        <f>IFERROR(VLOOKUP($A378,'Raw - F'!$B:$Q,9,FALSE),"")</f>
        <v>Hcap</v>
      </c>
      <c r="F378" s="18" t="str">
        <f>SUBSTITUTE(IFERROR(VLOOKUP($A378,'Raw - F'!$B:$N,13,FALSE),""),"0","")</f>
        <v>3YO+</v>
      </c>
      <c r="G378" s="18" t="str">
        <f>SUBSTITUTE(IFERROR(VLOOKUP($A378,'Raw - F'!$B:$N,10,FALSE),""),"0","")</f>
        <v/>
      </c>
      <c r="H378" s="18" t="str">
        <f>SUBSTITUTE(IFERROR(VLOOKUP($A378,'Raw - F'!$B:$N,11,FALSE),""),"0","")</f>
        <v/>
      </c>
      <c r="I378" s="40" t="str">
        <f>IF(IFERROR(VLOOKUP($A378,'Raw - F'!$B:$P,15,FALSE),"")=0,"",IFERROR(VLOOKUP($A378,'Raw - F'!$B:$P,15,FALSE),""))</f>
        <v/>
      </c>
      <c r="J378" s="18">
        <f>IFERROR(VLOOKUP($A378,'Raw - F'!$B:$N,8,FALSE),"")</f>
        <v>3</v>
      </c>
      <c r="K378" s="18" t="str">
        <f>IFERROR(VLOOKUP($A378,'Raw - F'!$B:$V,16,FALSE),"")</f>
        <v>71-90</v>
      </c>
      <c r="L378" s="18" t="str">
        <f>IFERROR(VLOOKUP($A378,'Raw - F'!$B:$O,14,FALSE),"")</f>
        <v>A</v>
      </c>
      <c r="M378" s="18" t="str">
        <f>IFERROR(VLOOKUP($A378,'Raw - F'!$B:$O,6,FALSE),"")</f>
        <v>1m</v>
      </c>
    </row>
    <row r="379" spans="1:13" x14ac:dyDescent="0.35">
      <c r="A379">
        <v>370</v>
      </c>
      <c r="B379" s="19">
        <f>IFERROR(VLOOKUP($A379,'Raw - F'!$B:$Q,2,FALSE),"")</f>
        <v>44059</v>
      </c>
      <c r="C379" s="18" t="str">
        <f>IFERROR(VLOOKUP($A379,'Raw - F'!$B:$Q,4,FALSE),"")</f>
        <v>North</v>
      </c>
      <c r="D379" s="18" t="str">
        <f>IFERROR(VLOOKUP($A379,'Raw - F'!$B:$Q,3,FALSE),"")</f>
        <v>RIPON</v>
      </c>
      <c r="E379" s="18" t="str">
        <f>IFERROR(VLOOKUP($A379,'Raw - F'!$B:$Q,9,FALSE),"")</f>
        <v>Hcap</v>
      </c>
      <c r="F379" s="18" t="str">
        <f>SUBSTITUTE(IFERROR(VLOOKUP($A379,'Raw - F'!$B:$N,13,FALSE),""),"0","")</f>
        <v>3YO+</v>
      </c>
      <c r="G379" s="18" t="str">
        <f>SUBSTITUTE(IFERROR(VLOOKUP($A379,'Raw - F'!$B:$N,10,FALSE),""),"0","")</f>
        <v/>
      </c>
      <c r="H379" s="18" t="str">
        <f>SUBSTITUTE(IFERROR(VLOOKUP($A379,'Raw - F'!$B:$N,11,FALSE),""),"0","")</f>
        <v/>
      </c>
      <c r="I379" s="40" t="str">
        <f>IF(IFERROR(VLOOKUP($A379,'Raw - F'!$B:$P,15,FALSE),"")=0,"",IFERROR(VLOOKUP($A379,'Raw - F'!$B:$P,15,FALSE),""))</f>
        <v/>
      </c>
      <c r="J379" s="18">
        <f>IFERROR(VLOOKUP($A379,'Raw - F'!$B:$N,8,FALSE),"")</f>
        <v>2</v>
      </c>
      <c r="K379" s="18">
        <f>IFERROR(VLOOKUP($A379,'Raw - F'!$B:$V,16,FALSE),"")</f>
        <v>0</v>
      </c>
      <c r="L379" s="18" t="str">
        <f>IFERROR(VLOOKUP($A379,'Raw - F'!$B:$O,14,FALSE),"")</f>
        <v>A</v>
      </c>
      <c r="M379" s="18" t="str">
        <f>IFERROR(VLOOKUP($A379,'Raw - F'!$B:$O,6,FALSE),"")</f>
        <v>6f</v>
      </c>
    </row>
    <row r="380" spans="1:13" x14ac:dyDescent="0.35">
      <c r="A380">
        <v>371</v>
      </c>
      <c r="B380" s="19">
        <f>IFERROR(VLOOKUP($A380,'Raw - F'!$B:$Q,2,FALSE),"")</f>
        <v>44059</v>
      </c>
      <c r="C380" s="18" t="str">
        <f>IFERROR(VLOOKUP($A380,'Raw - F'!$B:$Q,4,FALSE),"")</f>
        <v>North</v>
      </c>
      <c r="D380" s="18" t="str">
        <f>IFERROR(VLOOKUP($A380,'Raw - F'!$B:$Q,3,FALSE),"")</f>
        <v>RIPON</v>
      </c>
      <c r="E380" s="18" t="str">
        <f>IFERROR(VLOOKUP($A380,'Raw - F'!$B:$Q,9,FALSE),"")</f>
        <v>Hcap</v>
      </c>
      <c r="F380" s="18" t="str">
        <f>SUBSTITUTE(IFERROR(VLOOKUP($A380,'Raw - F'!$B:$N,13,FALSE),""),"0","")</f>
        <v>3YO+</v>
      </c>
      <c r="G380" s="18" t="str">
        <f>SUBSTITUTE(IFERROR(VLOOKUP($A380,'Raw - F'!$B:$N,10,FALSE),""),"0","")</f>
        <v/>
      </c>
      <c r="H380" s="18" t="str">
        <f>SUBSTITUTE(IFERROR(VLOOKUP($A380,'Raw - F'!$B:$N,11,FALSE),""),"0","")</f>
        <v/>
      </c>
      <c r="I380" s="40" t="str">
        <f>IF(IFERROR(VLOOKUP($A380,'Raw - F'!$B:$P,15,FALSE),"")=0,"",IFERROR(VLOOKUP($A380,'Raw - F'!$B:$P,15,FALSE),""))</f>
        <v/>
      </c>
      <c r="J380" s="18">
        <f>IFERROR(VLOOKUP($A380,'Raw - F'!$B:$N,8,FALSE),"")</f>
        <v>4</v>
      </c>
      <c r="K380" s="18" t="str">
        <f>IFERROR(VLOOKUP($A380,'Raw - F'!$B:$V,16,FALSE),"")</f>
        <v>66-85</v>
      </c>
      <c r="L380" s="18" t="str">
        <f>IFERROR(VLOOKUP($A380,'Raw - F'!$B:$O,14,FALSE),"")</f>
        <v>F</v>
      </c>
      <c r="M380" s="18" t="str">
        <f>IFERROR(VLOOKUP($A380,'Raw - F'!$B:$O,6,FALSE),"")</f>
        <v>1m 2f</v>
      </c>
    </row>
    <row r="381" spans="1:13" x14ac:dyDescent="0.35">
      <c r="A381">
        <v>372</v>
      </c>
      <c r="B381" s="19">
        <f>IFERROR(VLOOKUP($A381,'Raw - F'!$B:$Q,2,FALSE),"")</f>
        <v>44059</v>
      </c>
      <c r="C381" s="18" t="str">
        <f>IFERROR(VLOOKUP($A381,'Raw - F'!$B:$Q,4,FALSE),"")</f>
        <v>North</v>
      </c>
      <c r="D381" s="18" t="str">
        <f>IFERROR(VLOOKUP($A381,'Raw - F'!$B:$Q,3,FALSE),"")</f>
        <v>RIPON</v>
      </c>
      <c r="E381" s="18" t="str">
        <f>IFERROR(VLOOKUP($A381,'Raw - F'!$B:$Q,9,FALSE),"")</f>
        <v>WFA</v>
      </c>
      <c r="F381" s="18" t="str">
        <f>SUBSTITUTE(IFERROR(VLOOKUP($A381,'Raw - F'!$B:$N,13,FALSE),""),"0","")</f>
        <v>2YO</v>
      </c>
      <c r="G381" s="18" t="str">
        <f>SUBSTITUTE(IFERROR(VLOOKUP($A381,'Raw - F'!$B:$N,10,FALSE),""),"0","")</f>
        <v/>
      </c>
      <c r="H381" s="18" t="str">
        <f>SUBSTITUTE(IFERROR(VLOOKUP($A381,'Raw - F'!$B:$N,11,FALSE),""),"0","")</f>
        <v/>
      </c>
      <c r="I381" s="40" t="str">
        <f>IF(IFERROR(VLOOKUP($A381,'Raw - F'!$B:$P,15,FALSE),"")=0,"",IFERROR(VLOOKUP($A381,'Raw - F'!$B:$P,15,FALSE),""))</f>
        <v/>
      </c>
      <c r="J381" s="18">
        <f>IFERROR(VLOOKUP($A381,'Raw - F'!$B:$N,8,FALSE),"")</f>
        <v>2</v>
      </c>
      <c r="K381" s="18">
        <f>IFERROR(VLOOKUP($A381,'Raw - F'!$B:$V,16,FALSE),"")</f>
        <v>0</v>
      </c>
      <c r="L381" s="18" t="str">
        <f>IFERROR(VLOOKUP($A381,'Raw - F'!$B:$O,14,FALSE),"")</f>
        <v>A</v>
      </c>
      <c r="M381" s="18" t="str">
        <f>IFERROR(VLOOKUP($A381,'Raw - F'!$B:$O,6,FALSE),"")</f>
        <v>6f</v>
      </c>
    </row>
    <row r="382" spans="1:13" x14ac:dyDescent="0.35">
      <c r="A382">
        <v>373</v>
      </c>
      <c r="B382" s="19">
        <f>IFERROR(VLOOKUP($A382,'Raw - F'!$B:$Q,2,FALSE),"")</f>
        <v>44059</v>
      </c>
      <c r="C382" s="18" t="str">
        <f>IFERROR(VLOOKUP($A382,'Raw - F'!$B:$Q,4,FALSE),"")</f>
        <v>North</v>
      </c>
      <c r="D382" s="18" t="str">
        <f>IFERROR(VLOOKUP($A382,'Raw - F'!$B:$Q,3,FALSE),"")</f>
        <v>RIPON</v>
      </c>
      <c r="E382" s="18" t="str">
        <f>IFERROR(VLOOKUP($A382,'Raw - F'!$B:$Q,9,FALSE),"")</f>
        <v>Hcap</v>
      </c>
      <c r="F382" s="18" t="str">
        <f>SUBSTITUTE(IFERROR(VLOOKUP($A382,'Raw - F'!$B:$N,13,FALSE),""),"0","")</f>
        <v>3YO+</v>
      </c>
      <c r="G382" s="18" t="str">
        <f>SUBSTITUTE(IFERROR(VLOOKUP($A382,'Raw - F'!$B:$N,10,FALSE),""),"0","")</f>
        <v/>
      </c>
      <c r="H382" s="18" t="str">
        <f>SUBSTITUTE(IFERROR(VLOOKUP($A382,'Raw - F'!$B:$N,11,FALSE),""),"0","")</f>
        <v/>
      </c>
      <c r="I382" s="40" t="str">
        <f>IF(IFERROR(VLOOKUP($A382,'Raw - F'!$B:$P,15,FALSE),"")=0,"",IFERROR(VLOOKUP($A382,'Raw - F'!$B:$P,15,FALSE),""))</f>
        <v/>
      </c>
      <c r="J382" s="18">
        <f>IFERROR(VLOOKUP($A382,'Raw - F'!$B:$N,8,FALSE),"")</f>
        <v>2</v>
      </c>
      <c r="K382" s="18" t="str">
        <f>IFERROR(VLOOKUP($A382,'Raw - F'!$B:$V,16,FALSE),"")</f>
        <v>71-90</v>
      </c>
      <c r="L382" s="18" t="str">
        <f>IFERROR(VLOOKUP($A382,'Raw - F'!$B:$O,14,FALSE),"")</f>
        <v>A</v>
      </c>
      <c r="M382" s="18" t="str">
        <f>IFERROR(VLOOKUP($A382,'Raw - F'!$B:$O,6,FALSE),"")</f>
        <v>1m 6f</v>
      </c>
    </row>
    <row r="383" spans="1:13" x14ac:dyDescent="0.35">
      <c r="A383">
        <v>374</v>
      </c>
      <c r="B383" s="19">
        <f>IFERROR(VLOOKUP($A383,'Raw - F'!$B:$Q,2,FALSE),"")</f>
        <v>44059</v>
      </c>
      <c r="C383" s="18" t="str">
        <f>IFERROR(VLOOKUP($A383,'Raw - F'!$B:$Q,4,FALSE),"")</f>
        <v>North</v>
      </c>
      <c r="D383" s="18" t="str">
        <f>IFERROR(VLOOKUP($A383,'Raw - F'!$B:$Q,3,FALSE),"")</f>
        <v>RIPON</v>
      </c>
      <c r="E383" s="18" t="str">
        <f>IFERROR(VLOOKUP($A383,'Raw - F'!$B:$Q,9,FALSE),"")</f>
        <v>WFA</v>
      </c>
      <c r="F383" s="18" t="str">
        <f>SUBSTITUTE(IFERROR(VLOOKUP($A383,'Raw - F'!$B:$N,13,FALSE),""),"0","")</f>
        <v>2YO</v>
      </c>
      <c r="G383" s="18" t="str">
        <f>SUBSTITUTE(IFERROR(VLOOKUP($A383,'Raw - F'!$B:$N,10,FALSE),""),"0","")</f>
        <v>Nov</v>
      </c>
      <c r="H383" s="18" t="str">
        <f>SUBSTITUTE(IFERROR(VLOOKUP($A383,'Raw - F'!$B:$N,11,FALSE),""),"0","")</f>
        <v>Auct</v>
      </c>
      <c r="I383" s="40">
        <f>IF(IFERROR(VLOOKUP($A383,'Raw - F'!$B:$P,15,FALSE),"")=0,"",IFERROR(VLOOKUP($A383,'Raw - F'!$B:$P,15,FALSE),""))</f>
        <v>28000</v>
      </c>
      <c r="J383" s="18">
        <f>IFERROR(VLOOKUP($A383,'Raw - F'!$B:$N,8,FALSE),"")</f>
        <v>5</v>
      </c>
      <c r="K383" s="18">
        <f>IFERROR(VLOOKUP($A383,'Raw - F'!$B:$V,16,FALSE),"")</f>
        <v>0</v>
      </c>
      <c r="L383" s="18" t="str">
        <f>IFERROR(VLOOKUP($A383,'Raw - F'!$B:$O,14,FALSE),"")</f>
        <v>A</v>
      </c>
      <c r="M383" s="18" t="str">
        <f>IFERROR(VLOOKUP($A383,'Raw - F'!$B:$O,6,FALSE),"")</f>
        <v>1m</v>
      </c>
    </row>
    <row r="384" spans="1:13" x14ac:dyDescent="0.35">
      <c r="A384">
        <v>375</v>
      </c>
      <c r="B384" s="19">
        <f>IFERROR(VLOOKUP($A384,'Raw - F'!$B:$Q,2,FALSE),"")</f>
        <v>44059</v>
      </c>
      <c r="C384" s="18" t="str">
        <f>IFERROR(VLOOKUP($A384,'Raw - F'!$B:$Q,4,FALSE),"")</f>
        <v>North</v>
      </c>
      <c r="D384" s="18" t="str">
        <f>IFERROR(VLOOKUP($A384,'Raw - F'!$B:$Q,3,FALSE),"")</f>
        <v>RIPON</v>
      </c>
      <c r="E384" s="18" t="str">
        <f>IFERROR(VLOOKUP($A384,'Raw - F'!$B:$Q,9,FALSE),"")</f>
        <v>Hcap</v>
      </c>
      <c r="F384" s="18" t="str">
        <f>SUBSTITUTE(IFERROR(VLOOKUP($A384,'Raw - F'!$B:$N,13,FALSE),""),"0","")</f>
        <v>3YO+</v>
      </c>
      <c r="G384" s="18" t="str">
        <f>SUBSTITUTE(IFERROR(VLOOKUP($A384,'Raw - F'!$B:$N,10,FALSE),""),"0","")</f>
        <v/>
      </c>
      <c r="H384" s="18" t="str">
        <f>SUBSTITUTE(IFERROR(VLOOKUP($A384,'Raw - F'!$B:$N,11,FALSE),""),"0","")</f>
        <v/>
      </c>
      <c r="I384" s="40" t="str">
        <f>IF(IFERROR(VLOOKUP($A384,'Raw - F'!$B:$P,15,FALSE),"")=0,"",IFERROR(VLOOKUP($A384,'Raw - F'!$B:$P,15,FALSE),""))</f>
        <v/>
      </c>
      <c r="J384" s="18">
        <f>IFERROR(VLOOKUP($A384,'Raw - F'!$B:$N,8,FALSE),"")</f>
        <v>4</v>
      </c>
      <c r="K384" s="18" t="str">
        <f>IFERROR(VLOOKUP($A384,'Raw - F'!$B:$V,16,FALSE),"")</f>
        <v>61-80</v>
      </c>
      <c r="L384" s="18" t="str">
        <f>IFERROR(VLOOKUP($A384,'Raw - F'!$B:$O,14,FALSE),"")</f>
        <v>A</v>
      </c>
      <c r="M384" s="18" t="str">
        <f>IFERROR(VLOOKUP($A384,'Raw - F'!$B:$O,6,FALSE),"")</f>
        <v>1m 4f</v>
      </c>
    </row>
    <row r="385" spans="1:13" x14ac:dyDescent="0.35">
      <c r="A385">
        <v>376</v>
      </c>
      <c r="B385" s="19">
        <f>IFERROR(VLOOKUP($A385,'Raw - F'!$B:$Q,2,FALSE),"")</f>
        <v>44059</v>
      </c>
      <c r="C385" s="18" t="str">
        <f>IFERROR(VLOOKUP($A385,'Raw - F'!$B:$Q,4,FALSE),"")</f>
        <v>North</v>
      </c>
      <c r="D385" s="18" t="str">
        <f>IFERROR(VLOOKUP($A385,'Raw - F'!$B:$Q,3,FALSE),"")</f>
        <v>RIPON</v>
      </c>
      <c r="E385" s="18" t="str">
        <f>IFERROR(VLOOKUP($A385,'Raw - F'!$B:$Q,9,FALSE),"")</f>
        <v>Hcap</v>
      </c>
      <c r="F385" s="18" t="str">
        <f>SUBSTITUTE(IFERROR(VLOOKUP($A385,'Raw - F'!$B:$N,13,FALSE),""),"0","")</f>
        <v>3YO+</v>
      </c>
      <c r="G385" s="18" t="str">
        <f>SUBSTITUTE(IFERROR(VLOOKUP($A385,'Raw - F'!$B:$N,10,FALSE),""),"0","")</f>
        <v/>
      </c>
      <c r="H385" s="18" t="str">
        <f>SUBSTITUTE(IFERROR(VLOOKUP($A385,'Raw - F'!$B:$N,11,FALSE),""),"0","")</f>
        <v/>
      </c>
      <c r="I385" s="40" t="str">
        <f>IF(IFERROR(VLOOKUP($A385,'Raw - F'!$B:$P,15,FALSE),"")=0,"",IFERROR(VLOOKUP($A385,'Raw - F'!$B:$P,15,FALSE),""))</f>
        <v/>
      </c>
      <c r="J385" s="18">
        <f>IFERROR(VLOOKUP($A385,'Raw - F'!$B:$N,8,FALSE),"")</f>
        <v>6</v>
      </c>
      <c r="K385" s="18" t="str">
        <f>IFERROR(VLOOKUP($A385,'Raw - F'!$B:$V,16,FALSE),"")</f>
        <v>36-55</v>
      </c>
      <c r="L385" s="18" t="str">
        <f>IFERROR(VLOOKUP($A385,'Raw - F'!$B:$O,14,FALSE),"")</f>
        <v>A</v>
      </c>
      <c r="M385" s="18" t="str">
        <f>IFERROR(VLOOKUP($A385,'Raw - F'!$B:$O,6,FALSE),"")</f>
        <v>6f</v>
      </c>
    </row>
    <row r="386" spans="1:13" x14ac:dyDescent="0.35">
      <c r="A386">
        <v>377</v>
      </c>
      <c r="B386" s="19">
        <f>IFERROR(VLOOKUP($A386,'Raw - F'!$B:$Q,2,FALSE),"")</f>
        <v>44060</v>
      </c>
      <c r="C386" s="18" t="str">
        <f>IFERROR(VLOOKUP($A386,'Raw - F'!$B:$Q,4,FALSE),"")</f>
        <v>North</v>
      </c>
      <c r="D386" s="18" t="str">
        <f>IFERROR(VLOOKUP($A386,'Raw - F'!$B:$Q,3,FALSE),"")</f>
        <v>CATTERICK BRIDGE</v>
      </c>
      <c r="E386" s="18" t="str">
        <f>IFERROR(VLOOKUP($A386,'Raw - F'!$B:$Q,9,FALSE),"")</f>
        <v>WFA</v>
      </c>
      <c r="F386" s="18" t="str">
        <f>SUBSTITUTE(IFERROR(VLOOKUP($A386,'Raw - F'!$B:$N,13,FALSE),""),"0","")</f>
        <v>2YO</v>
      </c>
      <c r="G386" s="18" t="str">
        <f>SUBSTITUTE(IFERROR(VLOOKUP($A386,'Raw - F'!$B:$N,10,FALSE),""),"0","")</f>
        <v>Nov</v>
      </c>
      <c r="H386" s="18" t="str">
        <f>SUBSTITUTE(IFERROR(VLOOKUP($A386,'Raw - F'!$B:$N,11,FALSE),""),"0","")</f>
        <v>Auct</v>
      </c>
      <c r="I386" s="40">
        <f>IF(IFERROR(VLOOKUP($A386,'Raw - F'!$B:$P,15,FALSE),"")=0,"",IFERROR(VLOOKUP($A386,'Raw - F'!$B:$P,15,FALSE),""))</f>
        <v>18000</v>
      </c>
      <c r="J386" s="18">
        <f>IFERROR(VLOOKUP($A386,'Raw - F'!$B:$N,8,FALSE),"")</f>
        <v>5</v>
      </c>
      <c r="K386" s="18">
        <f>IFERROR(VLOOKUP($A386,'Raw - F'!$B:$V,16,FALSE),"")</f>
        <v>0</v>
      </c>
      <c r="L386" s="18" t="str">
        <f>IFERROR(VLOOKUP($A386,'Raw - F'!$B:$O,14,FALSE),"")</f>
        <v>A</v>
      </c>
      <c r="M386" s="18" t="str">
        <f>IFERROR(VLOOKUP($A386,'Raw - F'!$B:$O,6,FALSE),"")</f>
        <v>7f</v>
      </c>
    </row>
    <row r="387" spans="1:13" x14ac:dyDescent="0.35">
      <c r="A387">
        <v>378</v>
      </c>
      <c r="B387" s="19">
        <f>IFERROR(VLOOKUP($A387,'Raw - F'!$B:$Q,2,FALSE),"")</f>
        <v>44060</v>
      </c>
      <c r="C387" s="18" t="str">
        <f>IFERROR(VLOOKUP($A387,'Raw - F'!$B:$Q,4,FALSE),"")</f>
        <v>North</v>
      </c>
      <c r="D387" s="18" t="str">
        <f>IFERROR(VLOOKUP($A387,'Raw - F'!$B:$Q,3,FALSE),"")</f>
        <v>CATTERICK BRIDGE</v>
      </c>
      <c r="E387" s="18" t="str">
        <f>IFERROR(VLOOKUP($A387,'Raw - F'!$B:$Q,9,FALSE),"")</f>
        <v>Hcap</v>
      </c>
      <c r="F387" s="18" t="str">
        <f>SUBSTITUTE(IFERROR(VLOOKUP($A387,'Raw - F'!$B:$N,13,FALSE),""),"0","")</f>
        <v>2YO</v>
      </c>
      <c r="G387" s="18" t="str">
        <f>SUBSTITUTE(IFERROR(VLOOKUP($A387,'Raw - F'!$B:$N,10,FALSE),""),"0","")</f>
        <v/>
      </c>
      <c r="H387" s="18" t="str">
        <f>SUBSTITUTE(IFERROR(VLOOKUP($A387,'Raw - F'!$B:$N,11,FALSE),""),"0","")</f>
        <v/>
      </c>
      <c r="I387" s="40" t="str">
        <f>IF(IFERROR(VLOOKUP($A387,'Raw - F'!$B:$P,15,FALSE),"")=0,"",IFERROR(VLOOKUP($A387,'Raw - F'!$B:$P,15,FALSE),""))</f>
        <v/>
      </c>
      <c r="J387" s="18">
        <f>IFERROR(VLOOKUP($A387,'Raw - F'!$B:$N,8,FALSE),"")</f>
        <v>5</v>
      </c>
      <c r="K387" s="18" t="str">
        <f>IFERROR(VLOOKUP($A387,'Raw - F'!$B:$V,16,FALSE),"")</f>
        <v>51-70</v>
      </c>
      <c r="L387" s="18" t="str">
        <f>IFERROR(VLOOKUP($A387,'Raw - F'!$B:$O,14,FALSE),"")</f>
        <v>A</v>
      </c>
      <c r="M387" s="18" t="str">
        <f>IFERROR(VLOOKUP($A387,'Raw - F'!$B:$O,6,FALSE),"")</f>
        <v>6f</v>
      </c>
    </row>
    <row r="388" spans="1:13" x14ac:dyDescent="0.35">
      <c r="A388">
        <v>379</v>
      </c>
      <c r="B388" s="19">
        <f>IFERROR(VLOOKUP($A388,'Raw - F'!$B:$Q,2,FALSE),"")</f>
        <v>44060</v>
      </c>
      <c r="C388" s="18" t="str">
        <f>IFERROR(VLOOKUP($A388,'Raw - F'!$B:$Q,4,FALSE),"")</f>
        <v>North</v>
      </c>
      <c r="D388" s="18" t="str">
        <f>IFERROR(VLOOKUP($A388,'Raw - F'!$B:$Q,3,FALSE),"")</f>
        <v>CATTERICK BRIDGE</v>
      </c>
      <c r="E388" s="18" t="str">
        <f>IFERROR(VLOOKUP($A388,'Raw - F'!$B:$Q,9,FALSE),"")</f>
        <v>WFA</v>
      </c>
      <c r="F388" s="18" t="str">
        <f>SUBSTITUTE(IFERROR(VLOOKUP($A388,'Raw - F'!$B:$N,13,FALSE),""),"0","")</f>
        <v>3YO+</v>
      </c>
      <c r="G388" s="18" t="str">
        <f>SUBSTITUTE(IFERROR(VLOOKUP($A388,'Raw - F'!$B:$N,10,FALSE),""),"0","")</f>
        <v>Nov</v>
      </c>
      <c r="H388" s="18" t="str">
        <f>SUBSTITUTE(IFERROR(VLOOKUP($A388,'Raw - F'!$B:$N,11,FALSE),""),"0","")</f>
        <v/>
      </c>
      <c r="I388" s="40" t="str">
        <f>IF(IFERROR(VLOOKUP($A388,'Raw - F'!$B:$P,15,FALSE),"")=0,"",IFERROR(VLOOKUP($A388,'Raw - F'!$B:$P,15,FALSE),""))</f>
        <v/>
      </c>
      <c r="J388" s="18">
        <f>IFERROR(VLOOKUP($A388,'Raw - F'!$B:$N,8,FALSE),"")</f>
        <v>5</v>
      </c>
      <c r="K388" s="18">
        <f>IFERROR(VLOOKUP($A388,'Raw - F'!$B:$V,16,FALSE),"")</f>
        <v>0</v>
      </c>
      <c r="L388" s="18" t="str">
        <f>IFERROR(VLOOKUP($A388,'Raw - F'!$B:$O,14,FALSE),"")</f>
        <v>A</v>
      </c>
      <c r="M388" s="18" t="str">
        <f>IFERROR(VLOOKUP($A388,'Raw - F'!$B:$O,6,FALSE),"")</f>
        <v>1m 4f</v>
      </c>
    </row>
    <row r="389" spans="1:13" x14ac:dyDescent="0.35">
      <c r="A389">
        <v>380</v>
      </c>
      <c r="B389" s="19">
        <f>IFERROR(VLOOKUP($A389,'Raw - F'!$B:$Q,2,FALSE),"")</f>
        <v>44060</v>
      </c>
      <c r="C389" s="18" t="str">
        <f>IFERROR(VLOOKUP($A389,'Raw - F'!$B:$Q,4,FALSE),"")</f>
        <v>North</v>
      </c>
      <c r="D389" s="18" t="str">
        <f>IFERROR(VLOOKUP($A389,'Raw - F'!$B:$Q,3,FALSE),"")</f>
        <v>CATTERICK BRIDGE</v>
      </c>
      <c r="E389" s="18" t="str">
        <f>IFERROR(VLOOKUP($A389,'Raw - F'!$B:$Q,9,FALSE),"")</f>
        <v>Hcap</v>
      </c>
      <c r="F389" s="18" t="str">
        <f>SUBSTITUTE(IFERROR(VLOOKUP($A389,'Raw - F'!$B:$N,13,FALSE),""),"0","")</f>
        <v>3YO+</v>
      </c>
      <c r="G389" s="18" t="str">
        <f>SUBSTITUTE(IFERROR(VLOOKUP($A389,'Raw - F'!$B:$N,10,FALSE),""),"0","")</f>
        <v/>
      </c>
      <c r="H389" s="18" t="str">
        <f>SUBSTITUTE(IFERROR(VLOOKUP($A389,'Raw - F'!$B:$N,11,FALSE),""),"0","")</f>
        <v/>
      </c>
      <c r="I389" s="40" t="str">
        <f>IF(IFERROR(VLOOKUP($A389,'Raw - F'!$B:$P,15,FALSE),"")=0,"",IFERROR(VLOOKUP($A389,'Raw - F'!$B:$P,15,FALSE),""))</f>
        <v/>
      </c>
      <c r="J389" s="18">
        <f>IFERROR(VLOOKUP($A389,'Raw - F'!$B:$N,8,FALSE),"")</f>
        <v>6</v>
      </c>
      <c r="K389" s="18" t="str">
        <f>IFERROR(VLOOKUP($A389,'Raw - F'!$B:$V,16,FALSE),"")</f>
        <v>46-65</v>
      </c>
      <c r="L389" s="18" t="str">
        <f>IFERROR(VLOOKUP($A389,'Raw - F'!$B:$O,14,FALSE),"")</f>
        <v>A</v>
      </c>
      <c r="M389" s="18" t="str">
        <f>IFERROR(VLOOKUP($A389,'Raw - F'!$B:$O,6,FALSE),"")</f>
        <v>6f</v>
      </c>
    </row>
    <row r="390" spans="1:13" x14ac:dyDescent="0.35">
      <c r="A390">
        <v>381</v>
      </c>
      <c r="B390" s="19">
        <f>IFERROR(VLOOKUP($A390,'Raw - F'!$B:$Q,2,FALSE),"")</f>
        <v>44060</v>
      </c>
      <c r="C390" s="18" t="str">
        <f>IFERROR(VLOOKUP($A390,'Raw - F'!$B:$Q,4,FALSE),"")</f>
        <v>North</v>
      </c>
      <c r="D390" s="18" t="str">
        <f>IFERROR(VLOOKUP($A390,'Raw - F'!$B:$Q,3,FALSE),"")</f>
        <v>CATTERICK BRIDGE</v>
      </c>
      <c r="E390" s="18" t="str">
        <f>IFERROR(VLOOKUP($A390,'Raw - F'!$B:$Q,9,FALSE),"")</f>
        <v>Hcap</v>
      </c>
      <c r="F390" s="18" t="str">
        <f>SUBSTITUTE(IFERROR(VLOOKUP($A390,'Raw - F'!$B:$N,13,FALSE),""),"0","")</f>
        <v>3YO+</v>
      </c>
      <c r="G390" s="18" t="str">
        <f>SUBSTITUTE(IFERROR(VLOOKUP($A390,'Raw - F'!$B:$N,10,FALSE),""),"0","")</f>
        <v/>
      </c>
      <c r="H390" s="18" t="str">
        <f>SUBSTITUTE(IFERROR(VLOOKUP($A390,'Raw - F'!$B:$N,11,FALSE),""),"0","")</f>
        <v/>
      </c>
      <c r="I390" s="40" t="str">
        <f>IF(IFERROR(VLOOKUP($A390,'Raw - F'!$B:$P,15,FALSE),"")=0,"",IFERROR(VLOOKUP($A390,'Raw - F'!$B:$P,15,FALSE),""))</f>
        <v/>
      </c>
      <c r="J390" s="18">
        <f>IFERROR(VLOOKUP($A390,'Raw - F'!$B:$N,8,FALSE),"")</f>
        <v>5</v>
      </c>
      <c r="K390" s="18" t="str">
        <f>IFERROR(VLOOKUP($A390,'Raw - F'!$B:$V,16,FALSE),"")</f>
        <v>56-75</v>
      </c>
      <c r="L390" s="18" t="str">
        <f>IFERROR(VLOOKUP($A390,'Raw - F'!$B:$O,14,FALSE),"")</f>
        <v>A</v>
      </c>
      <c r="M390" s="18" t="str">
        <f>IFERROR(VLOOKUP($A390,'Raw - F'!$B:$O,6,FALSE),"")</f>
        <v>7f</v>
      </c>
    </row>
    <row r="391" spans="1:13" x14ac:dyDescent="0.35">
      <c r="A391">
        <v>382</v>
      </c>
      <c r="B391" s="19">
        <f>IFERROR(VLOOKUP($A391,'Raw - F'!$B:$Q,2,FALSE),"")</f>
        <v>44060</v>
      </c>
      <c r="C391" s="18" t="str">
        <f>IFERROR(VLOOKUP($A391,'Raw - F'!$B:$Q,4,FALSE),"")</f>
        <v>North</v>
      </c>
      <c r="D391" s="18" t="str">
        <f>IFERROR(VLOOKUP($A391,'Raw - F'!$B:$Q,3,FALSE),"")</f>
        <v>CATTERICK BRIDGE</v>
      </c>
      <c r="E391" s="18" t="str">
        <f>IFERROR(VLOOKUP($A391,'Raw - F'!$B:$Q,9,FALSE),"")</f>
        <v>Hcap</v>
      </c>
      <c r="F391" s="18" t="str">
        <f>SUBSTITUTE(IFERROR(VLOOKUP($A391,'Raw - F'!$B:$N,13,FALSE),""),"0","")</f>
        <v>4YO+</v>
      </c>
      <c r="G391" s="18" t="str">
        <f>SUBSTITUTE(IFERROR(VLOOKUP($A391,'Raw - F'!$B:$N,10,FALSE),""),"0","")</f>
        <v/>
      </c>
      <c r="H391" s="18" t="str">
        <f>SUBSTITUTE(IFERROR(VLOOKUP($A391,'Raw - F'!$B:$N,11,FALSE),""),"0","")</f>
        <v/>
      </c>
      <c r="I391" s="40" t="str">
        <f>IF(IFERROR(VLOOKUP($A391,'Raw - F'!$B:$P,15,FALSE),"")=0,"",IFERROR(VLOOKUP($A391,'Raw - F'!$B:$P,15,FALSE),""))</f>
        <v/>
      </c>
      <c r="J391" s="18">
        <f>IFERROR(VLOOKUP($A391,'Raw - F'!$B:$N,8,FALSE),"")</f>
        <v>5</v>
      </c>
      <c r="K391" s="18" t="str">
        <f>IFERROR(VLOOKUP($A391,'Raw - F'!$B:$V,16,FALSE),"")</f>
        <v>51-70</v>
      </c>
      <c r="L391" s="18" t="str">
        <f>IFERROR(VLOOKUP($A391,'Raw - F'!$B:$O,14,FALSE),"")</f>
        <v>A</v>
      </c>
      <c r="M391" s="18" t="str">
        <f>IFERROR(VLOOKUP($A391,'Raw - F'!$B:$O,6,FALSE),"")</f>
        <v>1m 4f</v>
      </c>
    </row>
    <row r="392" spans="1:13" x14ac:dyDescent="0.35">
      <c r="A392">
        <v>383</v>
      </c>
      <c r="B392" s="19">
        <f>IFERROR(VLOOKUP($A392,'Raw - F'!$B:$Q,2,FALSE),"")</f>
        <v>44060</v>
      </c>
      <c r="C392" s="18" t="str">
        <f>IFERROR(VLOOKUP($A392,'Raw - F'!$B:$Q,4,FALSE),"")</f>
        <v>North</v>
      </c>
      <c r="D392" s="18" t="str">
        <f>IFERROR(VLOOKUP($A392,'Raw - F'!$B:$Q,3,FALSE),"")</f>
        <v>CATTERICK BRIDGE</v>
      </c>
      <c r="E392" s="18" t="str">
        <f>IFERROR(VLOOKUP($A392,'Raw - F'!$B:$Q,9,FALSE),"")</f>
        <v>Hcap</v>
      </c>
      <c r="F392" s="18" t="str">
        <f>SUBSTITUTE(IFERROR(VLOOKUP($A392,'Raw - F'!$B:$N,13,FALSE),""),"0","")</f>
        <v>3YO+</v>
      </c>
      <c r="G392" s="18" t="str">
        <f>SUBSTITUTE(IFERROR(VLOOKUP($A392,'Raw - F'!$B:$N,10,FALSE),""),"0","")</f>
        <v/>
      </c>
      <c r="H392" s="18" t="str">
        <f>SUBSTITUTE(IFERROR(VLOOKUP($A392,'Raw - F'!$B:$N,11,FALSE),""),"0","")</f>
        <v/>
      </c>
      <c r="I392" s="40" t="str">
        <f>IF(IFERROR(VLOOKUP($A392,'Raw - F'!$B:$P,15,FALSE),"")=0,"",IFERROR(VLOOKUP($A392,'Raw - F'!$B:$P,15,FALSE),""))</f>
        <v/>
      </c>
      <c r="J392" s="18">
        <f>IFERROR(VLOOKUP($A392,'Raw - F'!$B:$N,8,FALSE),"")</f>
        <v>6</v>
      </c>
      <c r="K392" s="18" t="str">
        <f>IFERROR(VLOOKUP($A392,'Raw - F'!$B:$V,16,FALSE),"")</f>
        <v>41-60</v>
      </c>
      <c r="L392" s="18" t="str">
        <f>IFERROR(VLOOKUP($A392,'Raw - F'!$B:$O,14,FALSE),"")</f>
        <v>A</v>
      </c>
      <c r="M392" s="18" t="str">
        <f>IFERROR(VLOOKUP($A392,'Raw - F'!$B:$O,6,FALSE),"")</f>
        <v>5f</v>
      </c>
    </row>
    <row r="393" spans="1:13" x14ac:dyDescent="0.35">
      <c r="A393">
        <v>384</v>
      </c>
      <c r="B393" s="19">
        <f>IFERROR(VLOOKUP($A393,'Raw - F'!$B:$Q,2,FALSE),"")</f>
        <v>44060</v>
      </c>
      <c r="C393" s="18" t="str">
        <f>IFERROR(VLOOKUP($A393,'Raw - F'!$B:$Q,4,FALSE),"")</f>
        <v>North</v>
      </c>
      <c r="D393" s="18" t="str">
        <f>IFERROR(VLOOKUP($A393,'Raw - F'!$B:$Q,3,FALSE),"")</f>
        <v>CATTERICK BRIDGE</v>
      </c>
      <c r="E393" s="18" t="str">
        <f>IFERROR(VLOOKUP($A393,'Raw - F'!$B:$Q,9,FALSE),"")</f>
        <v>WFA</v>
      </c>
      <c r="F393" s="18" t="str">
        <f>SUBSTITUTE(IFERROR(VLOOKUP($A393,'Raw - F'!$B:$N,13,FALSE),""),"0","")</f>
        <v>3YO+</v>
      </c>
      <c r="G393" s="18" t="str">
        <f>SUBSTITUTE(IFERROR(VLOOKUP($A393,'Raw - F'!$B:$N,10,FALSE),""),"0","")</f>
        <v>Nov</v>
      </c>
      <c r="H393" s="18" t="str">
        <f>SUBSTITUTE(IFERROR(VLOOKUP($A393,'Raw - F'!$B:$N,11,FALSE),""),"0","")</f>
        <v/>
      </c>
      <c r="I393" s="40" t="str">
        <f>IF(IFERROR(VLOOKUP($A393,'Raw - F'!$B:$P,15,FALSE),"")=0,"",IFERROR(VLOOKUP($A393,'Raw - F'!$B:$P,15,FALSE),""))</f>
        <v/>
      </c>
      <c r="J393" s="18">
        <f>IFERROR(VLOOKUP($A393,'Raw - F'!$B:$N,8,FALSE),"")</f>
        <v>5</v>
      </c>
      <c r="K393" s="18">
        <f>IFERROR(VLOOKUP($A393,'Raw - F'!$B:$V,16,FALSE),"")</f>
        <v>0</v>
      </c>
      <c r="L393" s="18" t="str">
        <f>IFERROR(VLOOKUP($A393,'Raw - F'!$B:$O,14,FALSE),"")</f>
        <v>A</v>
      </c>
      <c r="M393" s="18" t="str">
        <f>IFERROR(VLOOKUP($A393,'Raw - F'!$B:$O,6,FALSE),"")</f>
        <v>5f</v>
      </c>
    </row>
    <row r="394" spans="1:13" x14ac:dyDescent="0.35">
      <c r="A394">
        <v>385</v>
      </c>
      <c r="B394" s="19">
        <f>IFERROR(VLOOKUP($A394,'Raw - F'!$B:$Q,2,FALSE),"")</f>
        <v>44060</v>
      </c>
      <c r="C394" s="18" t="str">
        <f>IFERROR(VLOOKUP($A394,'Raw - F'!$B:$Q,4,FALSE),"")</f>
        <v>South</v>
      </c>
      <c r="D394" s="18" t="str">
        <f>IFERROR(VLOOKUP($A394,'Raw - F'!$B:$Q,3,FALSE),"")</f>
        <v>WINDSOR</v>
      </c>
      <c r="E394" s="18" t="str">
        <f>IFERROR(VLOOKUP($A394,'Raw - F'!$B:$Q,9,FALSE),"")</f>
        <v>WFA</v>
      </c>
      <c r="F394" s="18" t="str">
        <f>SUBSTITUTE(IFERROR(VLOOKUP($A394,'Raw - F'!$B:$N,13,FALSE),""),"0","")</f>
        <v>3-4YO</v>
      </c>
      <c r="G394" s="18" t="str">
        <f>SUBSTITUTE(IFERROR(VLOOKUP($A394,'Raw - F'!$B:$N,10,FALSE),""),"0","")</f>
        <v>Nov</v>
      </c>
      <c r="H394" s="18" t="str">
        <f>SUBSTITUTE(IFERROR(VLOOKUP($A394,'Raw - F'!$B:$N,11,FALSE),""),"0","")</f>
        <v/>
      </c>
      <c r="I394" s="40" t="str">
        <f>IF(IFERROR(VLOOKUP($A394,'Raw - F'!$B:$P,15,FALSE),"")=0,"",IFERROR(VLOOKUP($A394,'Raw - F'!$B:$P,15,FALSE),""))</f>
        <v/>
      </c>
      <c r="J394" s="18">
        <f>IFERROR(VLOOKUP($A394,'Raw - F'!$B:$N,8,FALSE),"")</f>
        <v>5</v>
      </c>
      <c r="K394" s="18">
        <f>IFERROR(VLOOKUP($A394,'Raw - F'!$B:$V,16,FALSE),"")</f>
        <v>0</v>
      </c>
      <c r="L394" s="18" t="str">
        <f>IFERROR(VLOOKUP($A394,'Raw - F'!$B:$O,14,FALSE),"")</f>
        <v>F</v>
      </c>
      <c r="M394" s="18" t="str">
        <f>IFERROR(VLOOKUP($A394,'Raw - F'!$B:$O,6,FALSE),"")</f>
        <v>1m 2f</v>
      </c>
    </row>
    <row r="395" spans="1:13" x14ac:dyDescent="0.35">
      <c r="A395">
        <v>386</v>
      </c>
      <c r="B395" s="19">
        <f>IFERROR(VLOOKUP($A395,'Raw - F'!$B:$Q,2,FALSE),"")</f>
        <v>44060</v>
      </c>
      <c r="C395" s="18" t="str">
        <f>IFERROR(VLOOKUP($A395,'Raw - F'!$B:$Q,4,FALSE),"")</f>
        <v>South</v>
      </c>
      <c r="D395" s="18" t="str">
        <f>IFERROR(VLOOKUP($A395,'Raw - F'!$B:$Q,3,FALSE),"")</f>
        <v>WINDSOR</v>
      </c>
      <c r="E395" s="18" t="str">
        <f>IFERROR(VLOOKUP($A395,'Raw - F'!$B:$Q,9,FALSE),"")</f>
        <v>Hcap</v>
      </c>
      <c r="F395" s="18" t="str">
        <f>SUBSTITUTE(IFERROR(VLOOKUP($A395,'Raw - F'!$B:$N,13,FALSE),""),"0","")</f>
        <v>3YO+</v>
      </c>
      <c r="G395" s="18" t="str">
        <f>SUBSTITUTE(IFERROR(VLOOKUP($A395,'Raw - F'!$B:$N,10,FALSE),""),"0","")</f>
        <v/>
      </c>
      <c r="H395" s="18" t="str">
        <f>SUBSTITUTE(IFERROR(VLOOKUP($A395,'Raw - F'!$B:$N,11,FALSE),""),"0","")</f>
        <v/>
      </c>
      <c r="I395" s="40" t="str">
        <f>IF(IFERROR(VLOOKUP($A395,'Raw - F'!$B:$P,15,FALSE),"")=0,"",IFERROR(VLOOKUP($A395,'Raw - F'!$B:$P,15,FALSE),""))</f>
        <v/>
      </c>
      <c r="J395" s="18">
        <f>IFERROR(VLOOKUP($A395,'Raw - F'!$B:$N,8,FALSE),"")</f>
        <v>4</v>
      </c>
      <c r="K395" s="18" t="str">
        <f>IFERROR(VLOOKUP($A395,'Raw - F'!$B:$V,16,FALSE),"")</f>
        <v>66-85</v>
      </c>
      <c r="L395" s="18" t="str">
        <f>IFERROR(VLOOKUP($A395,'Raw - F'!$B:$O,14,FALSE),"")</f>
        <v>F</v>
      </c>
      <c r="M395" s="18" t="str">
        <f>IFERROR(VLOOKUP($A395,'Raw - F'!$B:$O,6,FALSE),"")</f>
        <v>1m 4f</v>
      </c>
    </row>
    <row r="396" spans="1:13" x14ac:dyDescent="0.35">
      <c r="A396">
        <v>387</v>
      </c>
      <c r="B396" s="19">
        <f>IFERROR(VLOOKUP($A396,'Raw - F'!$B:$Q,2,FALSE),"")</f>
        <v>44060</v>
      </c>
      <c r="C396" s="18" t="str">
        <f>IFERROR(VLOOKUP($A396,'Raw - F'!$B:$Q,4,FALSE),"")</f>
        <v>South</v>
      </c>
      <c r="D396" s="18" t="str">
        <f>IFERROR(VLOOKUP($A396,'Raw - F'!$B:$Q,3,FALSE),"")</f>
        <v>WINDSOR</v>
      </c>
      <c r="E396" s="18" t="str">
        <f>IFERROR(VLOOKUP($A396,'Raw - F'!$B:$Q,9,FALSE),"")</f>
        <v>Hcap</v>
      </c>
      <c r="F396" s="18" t="str">
        <f>SUBSTITUTE(IFERROR(VLOOKUP($A396,'Raw - F'!$B:$N,13,FALSE),""),"0","")</f>
        <v>3YO</v>
      </c>
      <c r="G396" s="18" t="str">
        <f>SUBSTITUTE(IFERROR(VLOOKUP($A396,'Raw - F'!$B:$N,10,FALSE),""),"0","")</f>
        <v/>
      </c>
      <c r="H396" s="18" t="str">
        <f>SUBSTITUTE(IFERROR(VLOOKUP($A396,'Raw - F'!$B:$N,11,FALSE),""),"0","")</f>
        <v/>
      </c>
      <c r="I396" s="40" t="str">
        <f>IF(IFERROR(VLOOKUP($A396,'Raw - F'!$B:$P,15,FALSE),"")=0,"",IFERROR(VLOOKUP($A396,'Raw - F'!$B:$P,15,FALSE),""))</f>
        <v/>
      </c>
      <c r="J396" s="18">
        <f>IFERROR(VLOOKUP($A396,'Raw - F'!$B:$N,8,FALSE),"")</f>
        <v>5</v>
      </c>
      <c r="K396" s="18" t="str">
        <f>IFERROR(VLOOKUP($A396,'Raw - F'!$B:$V,16,FALSE),"")</f>
        <v>56-75</v>
      </c>
      <c r="L396" s="18" t="str">
        <f>IFERROR(VLOOKUP($A396,'Raw - F'!$B:$O,14,FALSE),"")</f>
        <v>A</v>
      </c>
      <c r="M396" s="18" t="str">
        <f>IFERROR(VLOOKUP($A396,'Raw - F'!$B:$O,6,FALSE),"")</f>
        <v>6f</v>
      </c>
    </row>
    <row r="397" spans="1:13" x14ac:dyDescent="0.35">
      <c r="A397">
        <v>388</v>
      </c>
      <c r="B397" s="19">
        <f>IFERROR(VLOOKUP($A397,'Raw - F'!$B:$Q,2,FALSE),"")</f>
        <v>44060</v>
      </c>
      <c r="C397" s="18" t="str">
        <f>IFERROR(VLOOKUP($A397,'Raw - F'!$B:$Q,4,FALSE),"")</f>
        <v>South</v>
      </c>
      <c r="D397" s="18" t="str">
        <f>IFERROR(VLOOKUP($A397,'Raw - F'!$B:$Q,3,FALSE),"")</f>
        <v>WINDSOR</v>
      </c>
      <c r="E397" s="18" t="str">
        <f>IFERROR(VLOOKUP($A397,'Raw - F'!$B:$Q,9,FALSE),"")</f>
        <v>Hcap</v>
      </c>
      <c r="F397" s="18" t="str">
        <f>SUBSTITUTE(IFERROR(VLOOKUP($A397,'Raw - F'!$B:$N,13,FALSE),""),"0","")</f>
        <v>3YO+</v>
      </c>
      <c r="G397" s="18" t="str">
        <f>SUBSTITUTE(IFERROR(VLOOKUP($A397,'Raw - F'!$B:$N,10,FALSE),""),"0","")</f>
        <v/>
      </c>
      <c r="H397" s="18" t="str">
        <f>SUBSTITUTE(IFERROR(VLOOKUP($A397,'Raw - F'!$B:$N,11,FALSE),""),"0","")</f>
        <v/>
      </c>
      <c r="I397" s="40" t="str">
        <f>IF(IFERROR(VLOOKUP($A397,'Raw - F'!$B:$P,15,FALSE),"")=0,"",IFERROR(VLOOKUP($A397,'Raw - F'!$B:$P,15,FALSE),""))</f>
        <v/>
      </c>
      <c r="J397" s="18">
        <f>IFERROR(VLOOKUP($A397,'Raw - F'!$B:$N,8,FALSE),"")</f>
        <v>4</v>
      </c>
      <c r="K397" s="18" t="str">
        <f>IFERROR(VLOOKUP($A397,'Raw - F'!$B:$V,16,FALSE),"")</f>
        <v>61-80</v>
      </c>
      <c r="L397" s="18" t="str">
        <f>IFERROR(VLOOKUP($A397,'Raw - F'!$B:$O,14,FALSE),"")</f>
        <v>A</v>
      </c>
      <c r="M397" s="18" t="str">
        <f>IFERROR(VLOOKUP($A397,'Raw - F'!$B:$O,6,FALSE),"")</f>
        <v>5f</v>
      </c>
    </row>
    <row r="398" spans="1:13" x14ac:dyDescent="0.35">
      <c r="A398">
        <v>389</v>
      </c>
      <c r="B398" s="19">
        <f>IFERROR(VLOOKUP($A398,'Raw - F'!$B:$Q,2,FALSE),"")</f>
        <v>44060</v>
      </c>
      <c r="C398" s="18" t="str">
        <f>IFERROR(VLOOKUP($A398,'Raw - F'!$B:$Q,4,FALSE),"")</f>
        <v>South</v>
      </c>
      <c r="D398" s="18" t="str">
        <f>IFERROR(VLOOKUP($A398,'Raw - F'!$B:$Q,3,FALSE),"")</f>
        <v>WINDSOR</v>
      </c>
      <c r="E398" s="18" t="str">
        <f>IFERROR(VLOOKUP($A398,'Raw - F'!$B:$Q,9,FALSE),"")</f>
        <v>Hcap</v>
      </c>
      <c r="F398" s="18" t="str">
        <f>SUBSTITUTE(IFERROR(VLOOKUP($A398,'Raw - F'!$B:$N,13,FALSE),""),"0","")</f>
        <v>4YO+</v>
      </c>
      <c r="G398" s="18" t="str">
        <f>SUBSTITUTE(IFERROR(VLOOKUP($A398,'Raw - F'!$B:$N,10,FALSE),""),"0","")</f>
        <v/>
      </c>
      <c r="H398" s="18" t="str">
        <f>SUBSTITUTE(IFERROR(VLOOKUP($A398,'Raw - F'!$B:$N,11,FALSE),""),"0","")</f>
        <v/>
      </c>
      <c r="I398" s="40" t="str">
        <f>IF(IFERROR(VLOOKUP($A398,'Raw - F'!$B:$P,15,FALSE),"")=0,"",IFERROR(VLOOKUP($A398,'Raw - F'!$B:$P,15,FALSE),""))</f>
        <v/>
      </c>
      <c r="J398" s="18">
        <f>IFERROR(VLOOKUP($A398,'Raw - F'!$B:$N,8,FALSE),"")</f>
        <v>4</v>
      </c>
      <c r="K398" s="18" t="str">
        <f>IFERROR(VLOOKUP($A398,'Raw - F'!$B:$V,16,FALSE),"")</f>
        <v>61-80</v>
      </c>
      <c r="L398" s="18" t="str">
        <f>IFERROR(VLOOKUP($A398,'Raw - F'!$B:$O,14,FALSE),"")</f>
        <v>A</v>
      </c>
      <c r="M398" s="18" t="str">
        <f>IFERROR(VLOOKUP($A398,'Raw - F'!$B:$O,6,FALSE),"")</f>
        <v>1m 2f</v>
      </c>
    </row>
    <row r="399" spans="1:13" x14ac:dyDescent="0.35">
      <c r="A399">
        <v>390</v>
      </c>
      <c r="B399" s="19">
        <f>IFERROR(VLOOKUP($A399,'Raw - F'!$B:$Q,2,FALSE),"")</f>
        <v>44060</v>
      </c>
      <c r="C399" s="18" t="str">
        <f>IFERROR(VLOOKUP($A399,'Raw - F'!$B:$Q,4,FALSE),"")</f>
        <v>South</v>
      </c>
      <c r="D399" s="18" t="str">
        <f>IFERROR(VLOOKUP($A399,'Raw - F'!$B:$Q,3,FALSE),"")</f>
        <v>WINDSOR</v>
      </c>
      <c r="E399" s="18" t="str">
        <f>IFERROR(VLOOKUP($A399,'Raw - F'!$B:$Q,9,FALSE),"")</f>
        <v>WFA</v>
      </c>
      <c r="F399" s="18" t="str">
        <f>SUBSTITUTE(IFERROR(VLOOKUP($A399,'Raw - F'!$B:$N,13,FALSE),""),"0","")</f>
        <v>2YO</v>
      </c>
      <c r="G399" s="18" t="str">
        <f>SUBSTITUTE(IFERROR(VLOOKUP($A399,'Raw - F'!$B:$N,10,FALSE),""),"0","")</f>
        <v>Mdn</v>
      </c>
      <c r="H399" s="18" t="str">
        <f>SUBSTITUTE(IFERROR(VLOOKUP($A399,'Raw - F'!$B:$N,11,FALSE),""),"0","")</f>
        <v/>
      </c>
      <c r="I399" s="40" t="str">
        <f>IF(IFERROR(VLOOKUP($A399,'Raw - F'!$B:$P,15,FALSE),"")=0,"",IFERROR(VLOOKUP($A399,'Raw - F'!$B:$P,15,FALSE),""))</f>
        <v/>
      </c>
      <c r="J399" s="18">
        <f>IFERROR(VLOOKUP($A399,'Raw - F'!$B:$N,8,FALSE),"")</f>
        <v>5</v>
      </c>
      <c r="K399" s="18">
        <f>IFERROR(VLOOKUP($A399,'Raw - F'!$B:$V,16,FALSE),"")</f>
        <v>0</v>
      </c>
      <c r="L399" s="18" t="str">
        <f>IFERROR(VLOOKUP($A399,'Raw - F'!$B:$O,14,FALSE),"")</f>
        <v>A</v>
      </c>
      <c r="M399" s="18" t="str">
        <f>IFERROR(VLOOKUP($A399,'Raw - F'!$B:$O,6,FALSE),"")</f>
        <v>6f</v>
      </c>
    </row>
    <row r="400" spans="1:13" x14ac:dyDescent="0.35">
      <c r="A400">
        <v>391</v>
      </c>
      <c r="B400" s="19">
        <f>IFERROR(VLOOKUP($A400,'Raw - F'!$B:$Q,2,FALSE),"")</f>
        <v>44060</v>
      </c>
      <c r="C400" s="18" t="str">
        <f>IFERROR(VLOOKUP($A400,'Raw - F'!$B:$Q,4,FALSE),"")</f>
        <v>South</v>
      </c>
      <c r="D400" s="18" t="str">
        <f>IFERROR(VLOOKUP($A400,'Raw - F'!$B:$Q,3,FALSE),"")</f>
        <v>WINDSOR</v>
      </c>
      <c r="E400" s="18" t="str">
        <f>IFERROR(VLOOKUP($A400,'Raw - F'!$B:$Q,9,FALSE),"")</f>
        <v>Hcap</v>
      </c>
      <c r="F400" s="18" t="str">
        <f>SUBSTITUTE(IFERROR(VLOOKUP($A400,'Raw - F'!$B:$N,13,FALSE),""),"0","")</f>
        <v>2YO</v>
      </c>
      <c r="G400" s="18" t="str">
        <f>SUBSTITUTE(IFERROR(VLOOKUP($A400,'Raw - F'!$B:$N,10,FALSE),""),"0","")</f>
        <v/>
      </c>
      <c r="H400" s="18" t="str">
        <f>SUBSTITUTE(IFERROR(VLOOKUP($A400,'Raw - F'!$B:$N,11,FALSE),""),"0","")</f>
        <v/>
      </c>
      <c r="I400" s="40" t="str">
        <f>IF(IFERROR(VLOOKUP($A400,'Raw - F'!$B:$P,15,FALSE),"")=0,"",IFERROR(VLOOKUP($A400,'Raw - F'!$B:$P,15,FALSE),""))</f>
        <v/>
      </c>
      <c r="J400" s="18">
        <f>IFERROR(VLOOKUP($A400,'Raw - F'!$B:$N,8,FALSE),"")</f>
        <v>6</v>
      </c>
      <c r="K400" s="18" t="str">
        <f>IFERROR(VLOOKUP($A400,'Raw - F'!$B:$V,16,FALSE),"")</f>
        <v>41-60</v>
      </c>
      <c r="L400" s="18" t="str">
        <f>IFERROR(VLOOKUP($A400,'Raw - F'!$B:$O,14,FALSE),"")</f>
        <v>A</v>
      </c>
      <c r="M400" s="18" t="str">
        <f>IFERROR(VLOOKUP($A400,'Raw - F'!$B:$O,6,FALSE),"")</f>
        <v>6f</v>
      </c>
    </row>
    <row r="401" spans="1:13" x14ac:dyDescent="0.35">
      <c r="A401">
        <v>392</v>
      </c>
      <c r="B401" s="19">
        <f>IFERROR(VLOOKUP($A401,'Raw - F'!$B:$Q,2,FALSE),"")</f>
        <v>44060</v>
      </c>
      <c r="C401" s="18" t="str">
        <f>IFERROR(VLOOKUP($A401,'Raw - F'!$B:$Q,4,FALSE),"")</f>
        <v>South</v>
      </c>
      <c r="D401" s="18" t="str">
        <f>IFERROR(VLOOKUP($A401,'Raw - F'!$B:$Q,3,FALSE),"")</f>
        <v>WINDSOR</v>
      </c>
      <c r="E401" s="18" t="str">
        <f>IFERROR(VLOOKUP($A401,'Raw - F'!$B:$Q,9,FALSE),"")</f>
        <v>Hcap</v>
      </c>
      <c r="F401" s="18" t="str">
        <f>SUBSTITUTE(IFERROR(VLOOKUP($A401,'Raw - F'!$B:$N,13,FALSE),""),"0","")</f>
        <v>3YO+</v>
      </c>
      <c r="G401" s="18" t="str">
        <f>SUBSTITUTE(IFERROR(VLOOKUP($A401,'Raw - F'!$B:$N,10,FALSE),""),"0","")</f>
        <v/>
      </c>
      <c r="H401" s="18" t="str">
        <f>SUBSTITUTE(IFERROR(VLOOKUP($A401,'Raw - F'!$B:$N,11,FALSE),""),"0","")</f>
        <v/>
      </c>
      <c r="I401" s="40" t="str">
        <f>IF(IFERROR(VLOOKUP($A401,'Raw - F'!$B:$P,15,FALSE),"")=0,"",IFERROR(VLOOKUP($A401,'Raw - F'!$B:$P,15,FALSE),""))</f>
        <v/>
      </c>
      <c r="J401" s="18">
        <f>IFERROR(VLOOKUP($A401,'Raw - F'!$B:$N,8,FALSE),"")</f>
        <v>6</v>
      </c>
      <c r="K401" s="18" t="str">
        <f>IFERROR(VLOOKUP($A401,'Raw - F'!$B:$V,16,FALSE),"")</f>
        <v>36-55</v>
      </c>
      <c r="L401" s="18" t="str">
        <f>IFERROR(VLOOKUP($A401,'Raw - F'!$B:$O,14,FALSE),"")</f>
        <v>A</v>
      </c>
      <c r="M401" s="18" t="str">
        <f>IFERROR(VLOOKUP($A401,'Raw - F'!$B:$O,6,FALSE),"")</f>
        <v>1m</v>
      </c>
    </row>
    <row r="402" spans="1:13" x14ac:dyDescent="0.35">
      <c r="A402">
        <v>393</v>
      </c>
      <c r="B402" s="19">
        <f>IFERROR(VLOOKUP($A402,'Raw - F'!$B:$Q,2,FALSE),"")</f>
        <v>44061</v>
      </c>
      <c r="C402" s="18" t="str">
        <f>IFERROR(VLOOKUP($A402,'Raw - F'!$B:$Q,4,FALSE),"")</f>
        <v>North</v>
      </c>
      <c r="D402" s="18" t="str">
        <f>IFERROR(VLOOKUP($A402,'Raw - F'!$B:$Q,3,FALSE),"")</f>
        <v>BEVERLEY</v>
      </c>
      <c r="E402" s="18" t="str">
        <f>IFERROR(VLOOKUP($A402,'Raw - F'!$B:$Q,9,FALSE),"")</f>
        <v>Hcap</v>
      </c>
      <c r="F402" s="18" t="str">
        <f>SUBSTITUTE(IFERROR(VLOOKUP($A402,'Raw - F'!$B:$N,13,FALSE),""),"0","")</f>
        <v>4YO+</v>
      </c>
      <c r="G402" s="18" t="str">
        <f>SUBSTITUTE(IFERROR(VLOOKUP($A402,'Raw - F'!$B:$N,10,FALSE),""),"0","")</f>
        <v/>
      </c>
      <c r="H402" s="18" t="str">
        <f>SUBSTITUTE(IFERROR(VLOOKUP($A402,'Raw - F'!$B:$N,11,FALSE),""),"0","")</f>
        <v/>
      </c>
      <c r="I402" s="40" t="str">
        <f>IF(IFERROR(VLOOKUP($A402,'Raw - F'!$B:$P,15,FALSE),"")=0,"",IFERROR(VLOOKUP($A402,'Raw - F'!$B:$P,15,FALSE),""))</f>
        <v/>
      </c>
      <c r="J402" s="18">
        <f>IFERROR(VLOOKUP($A402,'Raw - F'!$B:$N,8,FALSE),"")</f>
        <v>5</v>
      </c>
      <c r="K402" s="18" t="str">
        <f>IFERROR(VLOOKUP($A402,'Raw - F'!$B:$V,16,FALSE),"")</f>
        <v>56-75</v>
      </c>
      <c r="L402" s="18" t="str">
        <f>IFERROR(VLOOKUP($A402,'Raw - F'!$B:$O,14,FALSE),"")</f>
        <v>A</v>
      </c>
      <c r="M402" s="18" t="str">
        <f>IFERROR(VLOOKUP($A402,'Raw - F'!$B:$O,6,FALSE),"")</f>
        <v>1m</v>
      </c>
    </row>
    <row r="403" spans="1:13" x14ac:dyDescent="0.35">
      <c r="A403">
        <v>394</v>
      </c>
      <c r="B403" s="19">
        <f>IFERROR(VLOOKUP($A403,'Raw - F'!$B:$Q,2,FALSE),"")</f>
        <v>44061</v>
      </c>
      <c r="C403" s="18" t="str">
        <f>IFERROR(VLOOKUP($A403,'Raw - F'!$B:$Q,4,FALSE),"")</f>
        <v>North</v>
      </c>
      <c r="D403" s="18" t="str">
        <f>IFERROR(VLOOKUP($A403,'Raw - F'!$B:$Q,3,FALSE),"")</f>
        <v>BEVERLEY</v>
      </c>
      <c r="E403" s="18" t="str">
        <f>IFERROR(VLOOKUP($A403,'Raw - F'!$B:$Q,9,FALSE),"")</f>
        <v>Hcap</v>
      </c>
      <c r="F403" s="18" t="str">
        <f>SUBSTITUTE(IFERROR(VLOOKUP($A403,'Raw - F'!$B:$N,13,FALSE),""),"0","")</f>
        <v>3YO+</v>
      </c>
      <c r="G403" s="18" t="str">
        <f>SUBSTITUTE(IFERROR(VLOOKUP($A403,'Raw - F'!$B:$N,10,FALSE),""),"0","")</f>
        <v/>
      </c>
      <c r="H403" s="18" t="str">
        <f>SUBSTITUTE(IFERROR(VLOOKUP($A403,'Raw - F'!$B:$N,11,FALSE),""),"0","")</f>
        <v/>
      </c>
      <c r="I403" s="40" t="str">
        <f>IF(IFERROR(VLOOKUP($A403,'Raw - F'!$B:$P,15,FALSE),"")=0,"",IFERROR(VLOOKUP($A403,'Raw - F'!$B:$P,15,FALSE),""))</f>
        <v/>
      </c>
      <c r="J403" s="18">
        <f>IFERROR(VLOOKUP($A403,'Raw - F'!$B:$N,8,FALSE),"")</f>
        <v>5</v>
      </c>
      <c r="K403" s="18" t="str">
        <f>IFERROR(VLOOKUP($A403,'Raw - F'!$B:$V,16,FALSE),"")</f>
        <v>51-70</v>
      </c>
      <c r="L403" s="18" t="str">
        <f>IFERROR(VLOOKUP($A403,'Raw - F'!$B:$O,14,FALSE),"")</f>
        <v>A</v>
      </c>
      <c r="M403" s="18" t="str">
        <f>IFERROR(VLOOKUP($A403,'Raw - F'!$B:$O,6,FALSE),"")</f>
        <v>2m+</v>
      </c>
    </row>
    <row r="404" spans="1:13" x14ac:dyDescent="0.35">
      <c r="A404">
        <v>395</v>
      </c>
      <c r="B404" s="19">
        <f>IFERROR(VLOOKUP($A404,'Raw - F'!$B:$Q,2,FALSE),"")</f>
        <v>44061</v>
      </c>
      <c r="C404" s="18" t="str">
        <f>IFERROR(VLOOKUP($A404,'Raw - F'!$B:$Q,4,FALSE),"")</f>
        <v>North</v>
      </c>
      <c r="D404" s="18" t="str">
        <f>IFERROR(VLOOKUP($A404,'Raw - F'!$B:$Q,3,FALSE),"")</f>
        <v>BEVERLEY</v>
      </c>
      <c r="E404" s="18" t="str">
        <f>IFERROR(VLOOKUP($A404,'Raw - F'!$B:$Q,9,FALSE),"")</f>
        <v>Hcap</v>
      </c>
      <c r="F404" s="18" t="str">
        <f>SUBSTITUTE(IFERROR(VLOOKUP($A404,'Raw - F'!$B:$N,13,FALSE),""),"0","")</f>
        <v>2YO</v>
      </c>
      <c r="G404" s="18" t="str">
        <f>SUBSTITUTE(IFERROR(VLOOKUP($A404,'Raw - F'!$B:$N,10,FALSE),""),"0","")</f>
        <v/>
      </c>
      <c r="H404" s="18" t="str">
        <f>SUBSTITUTE(IFERROR(VLOOKUP($A404,'Raw - F'!$B:$N,11,FALSE),""),"0","")</f>
        <v/>
      </c>
      <c r="I404" s="40" t="str">
        <f>IF(IFERROR(VLOOKUP($A404,'Raw - F'!$B:$P,15,FALSE),"")=0,"",IFERROR(VLOOKUP($A404,'Raw - F'!$B:$P,15,FALSE),""))</f>
        <v/>
      </c>
      <c r="J404" s="18">
        <f>IFERROR(VLOOKUP($A404,'Raw - F'!$B:$N,8,FALSE),"")</f>
        <v>5</v>
      </c>
      <c r="K404" s="18" t="str">
        <f>IFERROR(VLOOKUP($A404,'Raw - F'!$B:$V,16,FALSE),"")</f>
        <v>56-75</v>
      </c>
      <c r="L404" s="18" t="str">
        <f>IFERROR(VLOOKUP($A404,'Raw - F'!$B:$O,14,FALSE),"")</f>
        <v>A</v>
      </c>
      <c r="M404" s="18" t="str">
        <f>IFERROR(VLOOKUP($A404,'Raw - F'!$B:$O,6,FALSE),"")</f>
        <v>7f</v>
      </c>
    </row>
    <row r="405" spans="1:13" x14ac:dyDescent="0.35">
      <c r="A405">
        <v>396</v>
      </c>
      <c r="B405" s="19">
        <f>IFERROR(VLOOKUP($A405,'Raw - F'!$B:$Q,2,FALSE),"")</f>
        <v>44061</v>
      </c>
      <c r="C405" s="18" t="str">
        <f>IFERROR(VLOOKUP($A405,'Raw - F'!$B:$Q,4,FALSE),"")</f>
        <v>North</v>
      </c>
      <c r="D405" s="18" t="str">
        <f>IFERROR(VLOOKUP($A405,'Raw - F'!$B:$Q,3,FALSE),"")</f>
        <v>BEVERLEY</v>
      </c>
      <c r="E405" s="18" t="str">
        <f>IFERROR(VLOOKUP($A405,'Raw - F'!$B:$Q,9,FALSE),"")</f>
        <v>WFA</v>
      </c>
      <c r="F405" s="18" t="str">
        <f>SUBSTITUTE(IFERROR(VLOOKUP($A405,'Raw - F'!$B:$N,13,FALSE),""),"0","")</f>
        <v>2YO</v>
      </c>
      <c r="G405" s="18" t="str">
        <f>SUBSTITUTE(IFERROR(VLOOKUP($A405,'Raw - F'!$B:$N,10,FALSE),""),"0","")</f>
        <v>Nov</v>
      </c>
      <c r="H405" s="18" t="str">
        <f>SUBSTITUTE(IFERROR(VLOOKUP($A405,'Raw - F'!$B:$N,11,FALSE),""),"0","")</f>
        <v/>
      </c>
      <c r="I405" s="40" t="str">
        <f>IF(IFERROR(VLOOKUP($A405,'Raw - F'!$B:$P,15,FALSE),"")=0,"",IFERROR(VLOOKUP($A405,'Raw - F'!$B:$P,15,FALSE),""))</f>
        <v/>
      </c>
      <c r="J405" s="18">
        <f>IFERROR(VLOOKUP($A405,'Raw - F'!$B:$N,8,FALSE),"")</f>
        <v>5</v>
      </c>
      <c r="K405" s="18">
        <f>IFERROR(VLOOKUP($A405,'Raw - F'!$B:$V,16,FALSE),"")</f>
        <v>0</v>
      </c>
      <c r="L405" s="18" t="str">
        <f>IFERROR(VLOOKUP($A405,'Raw - F'!$B:$O,14,FALSE),"")</f>
        <v>F</v>
      </c>
      <c r="M405" s="18" t="str">
        <f>IFERROR(VLOOKUP($A405,'Raw - F'!$B:$O,6,FALSE),"")</f>
        <v>5f</v>
      </c>
    </row>
    <row r="406" spans="1:13" x14ac:dyDescent="0.35">
      <c r="A406">
        <v>397</v>
      </c>
      <c r="B406" s="19">
        <f>IFERROR(VLOOKUP($A406,'Raw - F'!$B:$Q,2,FALSE),"")</f>
        <v>44061</v>
      </c>
      <c r="C406" s="18" t="str">
        <f>IFERROR(VLOOKUP($A406,'Raw - F'!$B:$Q,4,FALSE),"")</f>
        <v>North</v>
      </c>
      <c r="D406" s="18" t="str">
        <f>IFERROR(VLOOKUP($A406,'Raw - F'!$B:$Q,3,FALSE),"")</f>
        <v>BEVERLEY</v>
      </c>
      <c r="E406" s="18" t="str">
        <f>IFERROR(VLOOKUP($A406,'Raw - F'!$B:$Q,9,FALSE),"")</f>
        <v>Hcap</v>
      </c>
      <c r="F406" s="18" t="str">
        <f>SUBSTITUTE(IFERROR(VLOOKUP($A406,'Raw - F'!$B:$N,13,FALSE),""),"0","")</f>
        <v>3YO+</v>
      </c>
      <c r="G406" s="18" t="str">
        <f>SUBSTITUTE(IFERROR(VLOOKUP($A406,'Raw - F'!$B:$N,10,FALSE),""),"0","")</f>
        <v/>
      </c>
      <c r="H406" s="18" t="str">
        <f>SUBSTITUTE(IFERROR(VLOOKUP($A406,'Raw - F'!$B:$N,11,FALSE),""),"0","")</f>
        <v>Selling</v>
      </c>
      <c r="I406" s="40" t="str">
        <f>IF(IFERROR(VLOOKUP($A406,'Raw - F'!$B:$P,15,FALSE),"")=0,"",IFERROR(VLOOKUP($A406,'Raw - F'!$B:$P,15,FALSE),""))</f>
        <v/>
      </c>
      <c r="J406" s="18">
        <f>IFERROR(VLOOKUP($A406,'Raw - F'!$B:$N,8,FALSE),"")</f>
        <v>6</v>
      </c>
      <c r="K406" s="18" t="str">
        <f>IFERROR(VLOOKUP($A406,'Raw - F'!$B:$V,16,FALSE),"")</f>
        <v>41-60</v>
      </c>
      <c r="L406" s="18" t="str">
        <f>IFERROR(VLOOKUP($A406,'Raw - F'!$B:$O,14,FALSE),"")</f>
        <v>A</v>
      </c>
      <c r="M406" s="18" t="str">
        <f>IFERROR(VLOOKUP($A406,'Raw - F'!$B:$O,6,FALSE),"")</f>
        <v>1m 4f</v>
      </c>
    </row>
    <row r="407" spans="1:13" x14ac:dyDescent="0.35">
      <c r="A407">
        <v>398</v>
      </c>
      <c r="B407" s="19">
        <f>IFERROR(VLOOKUP($A407,'Raw - F'!$B:$Q,2,FALSE),"")</f>
        <v>44061</v>
      </c>
      <c r="C407" s="18" t="str">
        <f>IFERROR(VLOOKUP($A407,'Raw - F'!$B:$Q,4,FALSE),"")</f>
        <v>North</v>
      </c>
      <c r="D407" s="18" t="str">
        <f>IFERROR(VLOOKUP($A407,'Raw - F'!$B:$Q,3,FALSE),"")</f>
        <v>BEVERLEY</v>
      </c>
      <c r="E407" s="18" t="str">
        <f>IFERROR(VLOOKUP($A407,'Raw - F'!$B:$Q,9,FALSE),"")</f>
        <v>Hcap</v>
      </c>
      <c r="F407" s="18" t="str">
        <f>SUBSTITUTE(IFERROR(VLOOKUP($A407,'Raw - F'!$B:$N,13,FALSE),""),"0","")</f>
        <v>4YO+</v>
      </c>
      <c r="G407" s="18" t="str">
        <f>SUBSTITUTE(IFERROR(VLOOKUP($A407,'Raw - F'!$B:$N,10,FALSE),""),"0","")</f>
        <v/>
      </c>
      <c r="H407" s="18" t="str">
        <f>SUBSTITUTE(IFERROR(VLOOKUP($A407,'Raw - F'!$B:$N,11,FALSE),""),"0","")</f>
        <v/>
      </c>
      <c r="I407" s="40" t="str">
        <f>IF(IFERROR(VLOOKUP($A407,'Raw - F'!$B:$P,15,FALSE),"")=0,"",IFERROR(VLOOKUP($A407,'Raw - F'!$B:$P,15,FALSE),""))</f>
        <v/>
      </c>
      <c r="J407" s="18">
        <f>IFERROR(VLOOKUP($A407,'Raw - F'!$B:$N,8,FALSE),"")</f>
        <v>4</v>
      </c>
      <c r="K407" s="18" t="str">
        <f>IFERROR(VLOOKUP($A407,'Raw - F'!$B:$V,16,FALSE),"")</f>
        <v>66-85</v>
      </c>
      <c r="L407" s="18" t="str">
        <f>IFERROR(VLOOKUP($A407,'Raw - F'!$B:$O,14,FALSE),"")</f>
        <v>A</v>
      </c>
      <c r="M407" s="18" t="str">
        <f>IFERROR(VLOOKUP($A407,'Raw - F'!$B:$O,6,FALSE),"")</f>
        <v>5f</v>
      </c>
    </row>
    <row r="408" spans="1:13" x14ac:dyDescent="0.35">
      <c r="A408">
        <v>399</v>
      </c>
      <c r="B408" s="19">
        <f>IFERROR(VLOOKUP($A408,'Raw - F'!$B:$Q,2,FALSE),"")</f>
        <v>44061</v>
      </c>
      <c r="C408" s="18" t="str">
        <f>IFERROR(VLOOKUP($A408,'Raw - F'!$B:$Q,4,FALSE),"")</f>
        <v>North</v>
      </c>
      <c r="D408" s="18" t="str">
        <f>IFERROR(VLOOKUP($A408,'Raw - F'!$B:$Q,3,FALSE),"")</f>
        <v>BEVERLEY</v>
      </c>
      <c r="E408" s="18" t="str">
        <f>IFERROR(VLOOKUP($A408,'Raw - F'!$B:$Q,9,FALSE),"")</f>
        <v>Hcap</v>
      </c>
      <c r="F408" s="18" t="str">
        <f>SUBSTITUTE(IFERROR(VLOOKUP($A408,'Raw - F'!$B:$N,13,FALSE),""),"0","")</f>
        <v>3YO+</v>
      </c>
      <c r="G408" s="18" t="str">
        <f>SUBSTITUTE(IFERROR(VLOOKUP($A408,'Raw - F'!$B:$N,10,FALSE),""),"0","")</f>
        <v/>
      </c>
      <c r="H408" s="18" t="str">
        <f>SUBSTITUTE(IFERROR(VLOOKUP($A408,'Raw - F'!$B:$N,11,FALSE),""),"0","")</f>
        <v/>
      </c>
      <c r="I408" s="40" t="str">
        <f>IF(IFERROR(VLOOKUP($A408,'Raw - F'!$B:$P,15,FALSE),"")=0,"",IFERROR(VLOOKUP($A408,'Raw - F'!$B:$P,15,FALSE),""))</f>
        <v/>
      </c>
      <c r="J408" s="18">
        <f>IFERROR(VLOOKUP($A408,'Raw - F'!$B:$N,8,FALSE),"")</f>
        <v>6</v>
      </c>
      <c r="K408" s="18" t="str">
        <f>IFERROR(VLOOKUP($A408,'Raw - F'!$B:$V,16,FALSE),"")</f>
        <v>36-55</v>
      </c>
      <c r="L408" s="18" t="str">
        <f>IFERROR(VLOOKUP($A408,'Raw - F'!$B:$O,14,FALSE),"")</f>
        <v>A</v>
      </c>
      <c r="M408" s="18" t="str">
        <f>IFERROR(VLOOKUP($A408,'Raw - F'!$B:$O,6,FALSE),"")</f>
        <v>1m</v>
      </c>
    </row>
    <row r="409" spans="1:13" x14ac:dyDescent="0.35">
      <c r="A409">
        <v>400</v>
      </c>
      <c r="B409" s="19">
        <f>IFERROR(VLOOKUP($A409,'Raw - F'!$B:$Q,2,FALSE),"")</f>
        <v>44061</v>
      </c>
      <c r="C409" s="18" t="str">
        <f>IFERROR(VLOOKUP($A409,'Raw - F'!$B:$Q,4,FALSE),"")</f>
        <v>North</v>
      </c>
      <c r="D409" s="18" t="str">
        <f>IFERROR(VLOOKUP($A409,'Raw - F'!$B:$Q,3,FALSE),"")</f>
        <v>BEVERLEY</v>
      </c>
      <c r="E409" s="18" t="str">
        <f>IFERROR(VLOOKUP($A409,'Raw - F'!$B:$Q,9,FALSE),"")</f>
        <v>Hcap</v>
      </c>
      <c r="F409" s="18" t="str">
        <f>SUBSTITUTE(IFERROR(VLOOKUP($A409,'Raw - F'!$B:$N,13,FALSE),""),"0","")</f>
        <v>3YO+</v>
      </c>
      <c r="G409" s="18" t="str">
        <f>SUBSTITUTE(IFERROR(VLOOKUP($A409,'Raw - F'!$B:$N,10,FALSE),""),"0","")</f>
        <v/>
      </c>
      <c r="H409" s="18" t="str">
        <f>SUBSTITUTE(IFERROR(VLOOKUP($A409,'Raw - F'!$B:$N,11,FALSE),""),"0","")</f>
        <v/>
      </c>
      <c r="I409" s="40" t="str">
        <f>IF(IFERROR(VLOOKUP($A409,'Raw - F'!$B:$P,15,FALSE),"")=0,"",IFERROR(VLOOKUP($A409,'Raw - F'!$B:$P,15,FALSE),""))</f>
        <v/>
      </c>
      <c r="J409" s="18">
        <f>IFERROR(VLOOKUP($A409,'Raw - F'!$B:$N,8,FALSE),"")</f>
        <v>6</v>
      </c>
      <c r="K409" s="18" t="str">
        <f>IFERROR(VLOOKUP($A409,'Raw - F'!$B:$V,16,FALSE),"")</f>
        <v>36-55</v>
      </c>
      <c r="L409" s="18" t="str">
        <f>IFERROR(VLOOKUP($A409,'Raw - F'!$B:$O,14,FALSE),"")</f>
        <v>A</v>
      </c>
      <c r="M409" s="18" t="str">
        <f>IFERROR(VLOOKUP($A409,'Raw - F'!$B:$O,6,FALSE),"")</f>
        <v>1m 2f</v>
      </c>
    </row>
    <row r="410" spans="1:13" x14ac:dyDescent="0.35">
      <c r="A410">
        <v>401</v>
      </c>
      <c r="B410" s="19">
        <f>IFERROR(VLOOKUP($A410,'Raw - F'!$B:$Q,2,FALSE),"")</f>
        <v>44061</v>
      </c>
      <c r="C410" s="18" t="str">
        <f>IFERROR(VLOOKUP($A410,'Raw - F'!$B:$Q,4,FALSE),"")</f>
        <v>South</v>
      </c>
      <c r="D410" s="18" t="str">
        <f>IFERROR(VLOOKUP($A410,'Raw - F'!$B:$Q,3,FALSE),"")</f>
        <v>KEMPTON PARK</v>
      </c>
      <c r="E410" s="18" t="str">
        <f>IFERROR(VLOOKUP($A410,'Raw - F'!$B:$Q,9,FALSE),"")</f>
        <v>Hcap</v>
      </c>
      <c r="F410" s="18" t="str">
        <f>SUBSTITUTE(IFERROR(VLOOKUP($A410,'Raw - F'!$B:$N,13,FALSE),""),"0","")</f>
        <v>2YO</v>
      </c>
      <c r="G410" s="18" t="str">
        <f>SUBSTITUTE(IFERROR(VLOOKUP($A410,'Raw - F'!$B:$N,10,FALSE),""),"0","")</f>
        <v/>
      </c>
      <c r="H410" s="18" t="str">
        <f>SUBSTITUTE(IFERROR(VLOOKUP($A410,'Raw - F'!$B:$N,11,FALSE),""),"0","")</f>
        <v/>
      </c>
      <c r="I410" s="40" t="str">
        <f>IF(IFERROR(VLOOKUP($A410,'Raw - F'!$B:$P,15,FALSE),"")=0,"",IFERROR(VLOOKUP($A410,'Raw - F'!$B:$P,15,FALSE),""))</f>
        <v/>
      </c>
      <c r="J410" s="18">
        <f>IFERROR(VLOOKUP($A410,'Raw - F'!$B:$N,8,FALSE),"")</f>
        <v>4</v>
      </c>
      <c r="K410" s="18" t="str">
        <f>IFERROR(VLOOKUP($A410,'Raw - F'!$B:$V,16,FALSE),"")</f>
        <v>66-85</v>
      </c>
      <c r="L410" s="18" t="str">
        <f>IFERROR(VLOOKUP($A410,'Raw - F'!$B:$O,14,FALSE),"")</f>
        <v>A</v>
      </c>
      <c r="M410" s="18" t="str">
        <f>IFERROR(VLOOKUP($A410,'Raw - F'!$B:$O,6,FALSE),"")</f>
        <v>6f</v>
      </c>
    </row>
    <row r="411" spans="1:13" x14ac:dyDescent="0.35">
      <c r="A411">
        <v>402</v>
      </c>
      <c r="B411" s="19">
        <f>IFERROR(VLOOKUP($A411,'Raw - F'!$B:$Q,2,FALSE),"")</f>
        <v>44061</v>
      </c>
      <c r="C411" s="18" t="str">
        <f>IFERROR(VLOOKUP($A411,'Raw - F'!$B:$Q,4,FALSE),"")</f>
        <v>South</v>
      </c>
      <c r="D411" s="18" t="str">
        <f>IFERROR(VLOOKUP($A411,'Raw - F'!$B:$Q,3,FALSE),"")</f>
        <v>KEMPTON PARK</v>
      </c>
      <c r="E411" s="18" t="str">
        <f>IFERROR(VLOOKUP($A411,'Raw - F'!$B:$Q,9,FALSE),"")</f>
        <v>WFA</v>
      </c>
      <c r="F411" s="18" t="str">
        <f>SUBSTITUTE(IFERROR(VLOOKUP($A411,'Raw - F'!$B:$N,13,FALSE),""),"0","")</f>
        <v>3YO+</v>
      </c>
      <c r="G411" s="18" t="str">
        <f>SUBSTITUTE(IFERROR(VLOOKUP($A411,'Raw - F'!$B:$N,10,FALSE),""),"0","")</f>
        <v>Nov</v>
      </c>
      <c r="H411" s="18" t="str">
        <f>SUBSTITUTE(IFERROR(VLOOKUP($A411,'Raw - F'!$B:$N,11,FALSE),""),"0","")</f>
        <v/>
      </c>
      <c r="I411" s="40" t="str">
        <f>IF(IFERROR(VLOOKUP($A411,'Raw - F'!$B:$P,15,FALSE),"")=0,"",IFERROR(VLOOKUP($A411,'Raw - F'!$B:$P,15,FALSE),""))</f>
        <v/>
      </c>
      <c r="J411" s="18">
        <f>IFERROR(VLOOKUP($A411,'Raw - F'!$B:$N,8,FALSE),"")</f>
        <v>5</v>
      </c>
      <c r="K411" s="18">
        <f>IFERROR(VLOOKUP($A411,'Raw - F'!$B:$V,16,FALSE),"")</f>
        <v>0</v>
      </c>
      <c r="L411" s="18" t="str">
        <f>IFERROR(VLOOKUP($A411,'Raw - F'!$B:$O,14,FALSE),"")</f>
        <v>A</v>
      </c>
      <c r="M411" s="18" t="str">
        <f>IFERROR(VLOOKUP($A411,'Raw - F'!$B:$O,6,FALSE),"")</f>
        <v>1m</v>
      </c>
    </row>
    <row r="412" spans="1:13" x14ac:dyDescent="0.35">
      <c r="A412">
        <v>403</v>
      </c>
      <c r="B412" s="19">
        <f>IFERROR(VLOOKUP($A412,'Raw - F'!$B:$Q,2,FALSE),"")</f>
        <v>44061</v>
      </c>
      <c r="C412" s="18" t="str">
        <f>IFERROR(VLOOKUP($A412,'Raw - F'!$B:$Q,4,FALSE),"")</f>
        <v>South</v>
      </c>
      <c r="D412" s="18" t="str">
        <f>IFERROR(VLOOKUP($A412,'Raw - F'!$B:$Q,3,FALSE),"")</f>
        <v>KEMPTON PARK</v>
      </c>
      <c r="E412" s="18" t="str">
        <f>IFERROR(VLOOKUP($A412,'Raw - F'!$B:$Q,9,FALSE),"")</f>
        <v>Hcap</v>
      </c>
      <c r="F412" s="18" t="str">
        <f>SUBSTITUTE(IFERROR(VLOOKUP($A412,'Raw - F'!$B:$N,13,FALSE),""),"0","")</f>
        <v>3YO+</v>
      </c>
      <c r="G412" s="18" t="str">
        <f>SUBSTITUTE(IFERROR(VLOOKUP($A412,'Raw - F'!$B:$N,10,FALSE),""),"0","")</f>
        <v/>
      </c>
      <c r="H412" s="18" t="str">
        <f>SUBSTITUTE(IFERROR(VLOOKUP($A412,'Raw - F'!$B:$N,11,FALSE),""),"0","")</f>
        <v/>
      </c>
      <c r="I412" s="40" t="str">
        <f>IF(IFERROR(VLOOKUP($A412,'Raw - F'!$B:$P,15,FALSE),"")=0,"",IFERROR(VLOOKUP($A412,'Raw - F'!$B:$P,15,FALSE),""))</f>
        <v/>
      </c>
      <c r="J412" s="18">
        <f>IFERROR(VLOOKUP($A412,'Raw - F'!$B:$N,8,FALSE),"")</f>
        <v>4</v>
      </c>
      <c r="K412" s="18" t="str">
        <f>IFERROR(VLOOKUP($A412,'Raw - F'!$B:$V,16,FALSE),"")</f>
        <v>66-85</v>
      </c>
      <c r="L412" s="18" t="str">
        <f>IFERROR(VLOOKUP($A412,'Raw - F'!$B:$O,14,FALSE),"")</f>
        <v>A</v>
      </c>
      <c r="M412" s="18" t="str">
        <f>IFERROR(VLOOKUP($A412,'Raw - F'!$B:$O,6,FALSE),"")</f>
        <v>6f</v>
      </c>
    </row>
    <row r="413" spans="1:13" x14ac:dyDescent="0.35">
      <c r="A413">
        <v>404</v>
      </c>
      <c r="B413" s="19">
        <f>IFERROR(VLOOKUP($A413,'Raw - F'!$B:$Q,2,FALSE),"")</f>
        <v>44061</v>
      </c>
      <c r="C413" s="18" t="str">
        <f>IFERROR(VLOOKUP($A413,'Raw - F'!$B:$Q,4,FALSE),"")</f>
        <v>South</v>
      </c>
      <c r="D413" s="18" t="str">
        <f>IFERROR(VLOOKUP($A413,'Raw - F'!$B:$Q,3,FALSE),"")</f>
        <v>KEMPTON PARK</v>
      </c>
      <c r="E413" s="18" t="str">
        <f>IFERROR(VLOOKUP($A413,'Raw - F'!$B:$Q,9,FALSE),"")</f>
        <v>WFA</v>
      </c>
      <c r="F413" s="18" t="str">
        <f>SUBSTITUTE(IFERROR(VLOOKUP($A413,'Raw - F'!$B:$N,13,FALSE),""),"0","")</f>
        <v>2YO</v>
      </c>
      <c r="G413" s="18" t="str">
        <f>SUBSTITUTE(IFERROR(VLOOKUP($A413,'Raw - F'!$B:$N,10,FALSE),""),"0","")</f>
        <v>Nov</v>
      </c>
      <c r="H413" s="18" t="str">
        <f>SUBSTITUTE(IFERROR(VLOOKUP($A413,'Raw - F'!$B:$N,11,FALSE),""),"0","")</f>
        <v/>
      </c>
      <c r="I413" s="40" t="str">
        <f>IF(IFERROR(VLOOKUP($A413,'Raw - F'!$B:$P,15,FALSE),"")=0,"",IFERROR(VLOOKUP($A413,'Raw - F'!$B:$P,15,FALSE),""))</f>
        <v/>
      </c>
      <c r="J413" s="18">
        <f>IFERROR(VLOOKUP($A413,'Raw - F'!$B:$N,8,FALSE),"")</f>
        <v>5</v>
      </c>
      <c r="K413" s="18">
        <f>IFERROR(VLOOKUP($A413,'Raw - F'!$B:$V,16,FALSE),"")</f>
        <v>0</v>
      </c>
      <c r="L413" s="18" t="str">
        <f>IFERROR(VLOOKUP($A413,'Raw - F'!$B:$O,14,FALSE),"")</f>
        <v>F</v>
      </c>
      <c r="M413" s="18" t="str">
        <f>IFERROR(VLOOKUP($A413,'Raw - F'!$B:$O,6,FALSE),"")</f>
        <v>1m</v>
      </c>
    </row>
    <row r="414" spans="1:13" x14ac:dyDescent="0.35">
      <c r="A414">
        <v>405</v>
      </c>
      <c r="B414" s="19">
        <f>IFERROR(VLOOKUP($A414,'Raw - F'!$B:$Q,2,FALSE),"")</f>
        <v>44061</v>
      </c>
      <c r="C414" s="18" t="str">
        <f>IFERROR(VLOOKUP($A414,'Raw - F'!$B:$Q,4,FALSE),"")</f>
        <v>South</v>
      </c>
      <c r="D414" s="18" t="str">
        <f>IFERROR(VLOOKUP($A414,'Raw - F'!$B:$Q,3,FALSE),"")</f>
        <v>KEMPTON PARK</v>
      </c>
      <c r="E414" s="18" t="str">
        <f>IFERROR(VLOOKUP($A414,'Raw - F'!$B:$Q,9,FALSE),"")</f>
        <v>Hcap</v>
      </c>
      <c r="F414" s="18" t="str">
        <f>SUBSTITUTE(IFERROR(VLOOKUP($A414,'Raw - F'!$B:$N,13,FALSE),""),"0","")</f>
        <v>3YO+</v>
      </c>
      <c r="G414" s="18" t="str">
        <f>SUBSTITUTE(IFERROR(VLOOKUP($A414,'Raw - F'!$B:$N,10,FALSE),""),"0","")</f>
        <v/>
      </c>
      <c r="H414" s="18" t="str">
        <f>SUBSTITUTE(IFERROR(VLOOKUP($A414,'Raw - F'!$B:$N,11,FALSE),""),"0","")</f>
        <v/>
      </c>
      <c r="I414" s="40" t="str">
        <f>IF(IFERROR(VLOOKUP($A414,'Raw - F'!$B:$P,15,FALSE),"")=0,"",IFERROR(VLOOKUP($A414,'Raw - F'!$B:$P,15,FALSE),""))</f>
        <v/>
      </c>
      <c r="J414" s="18">
        <f>IFERROR(VLOOKUP($A414,'Raw - F'!$B:$N,8,FALSE),"")</f>
        <v>4</v>
      </c>
      <c r="K414" s="18" t="str">
        <f>IFERROR(VLOOKUP($A414,'Raw - F'!$B:$V,16,FALSE),"")</f>
        <v>66-85</v>
      </c>
      <c r="L414" s="18" t="str">
        <f>IFERROR(VLOOKUP($A414,'Raw - F'!$B:$O,14,FALSE),"")</f>
        <v>F</v>
      </c>
      <c r="M414" s="18" t="str">
        <f>IFERROR(VLOOKUP($A414,'Raw - F'!$B:$O,6,FALSE),"")</f>
        <v>7f</v>
      </c>
    </row>
    <row r="415" spans="1:13" x14ac:dyDescent="0.35">
      <c r="A415">
        <v>406</v>
      </c>
      <c r="B415" s="19">
        <f>IFERROR(VLOOKUP($A415,'Raw - F'!$B:$Q,2,FALSE),"")</f>
        <v>44061</v>
      </c>
      <c r="C415" s="18" t="str">
        <f>IFERROR(VLOOKUP($A415,'Raw - F'!$B:$Q,4,FALSE),"")</f>
        <v>South</v>
      </c>
      <c r="D415" s="18" t="str">
        <f>IFERROR(VLOOKUP($A415,'Raw - F'!$B:$Q,3,FALSE),"")</f>
        <v>KEMPTON PARK</v>
      </c>
      <c r="E415" s="18" t="str">
        <f>IFERROR(VLOOKUP($A415,'Raw - F'!$B:$Q,9,FALSE),"")</f>
        <v>Hcap</v>
      </c>
      <c r="F415" s="18" t="str">
        <f>SUBSTITUTE(IFERROR(VLOOKUP($A415,'Raw - F'!$B:$N,13,FALSE),""),"0","")</f>
        <v>3YO</v>
      </c>
      <c r="G415" s="18" t="str">
        <f>SUBSTITUTE(IFERROR(VLOOKUP($A415,'Raw - F'!$B:$N,10,FALSE),""),"0","")</f>
        <v/>
      </c>
      <c r="H415" s="18" t="str">
        <f>SUBSTITUTE(IFERROR(VLOOKUP($A415,'Raw - F'!$B:$N,11,FALSE),""),"0","")</f>
        <v/>
      </c>
      <c r="I415" s="40" t="str">
        <f>IF(IFERROR(VLOOKUP($A415,'Raw - F'!$B:$P,15,FALSE),"")=0,"",IFERROR(VLOOKUP($A415,'Raw - F'!$B:$P,15,FALSE),""))</f>
        <v/>
      </c>
      <c r="J415" s="18">
        <f>IFERROR(VLOOKUP($A415,'Raw - F'!$B:$N,8,FALSE),"")</f>
        <v>4</v>
      </c>
      <c r="K415" s="18" t="str">
        <f>IFERROR(VLOOKUP($A415,'Raw - F'!$B:$V,16,FALSE),"")</f>
        <v>61-80</v>
      </c>
      <c r="L415" s="18" t="str">
        <f>IFERROR(VLOOKUP($A415,'Raw - F'!$B:$O,14,FALSE),"")</f>
        <v>A</v>
      </c>
      <c r="M415" s="18" t="str">
        <f>IFERROR(VLOOKUP($A415,'Raw - F'!$B:$O,6,FALSE),"")</f>
        <v>1m</v>
      </c>
    </row>
    <row r="416" spans="1:13" x14ac:dyDescent="0.35">
      <c r="A416">
        <v>407</v>
      </c>
      <c r="B416" s="19">
        <f>IFERROR(VLOOKUP($A416,'Raw - F'!$B:$Q,2,FALSE),"")</f>
        <v>44061</v>
      </c>
      <c r="C416" s="18" t="str">
        <f>IFERROR(VLOOKUP($A416,'Raw - F'!$B:$Q,4,FALSE),"")</f>
        <v>South</v>
      </c>
      <c r="D416" s="18" t="str">
        <f>IFERROR(VLOOKUP($A416,'Raw - F'!$B:$Q,3,FALSE),"")</f>
        <v>KEMPTON PARK</v>
      </c>
      <c r="E416" s="18" t="str">
        <f>IFERROR(VLOOKUP($A416,'Raw - F'!$B:$Q,9,FALSE),"")</f>
        <v>Hcap</v>
      </c>
      <c r="F416" s="18" t="str">
        <f>SUBSTITUTE(IFERROR(VLOOKUP($A416,'Raw - F'!$B:$N,13,FALSE),""),"0","")</f>
        <v>3YO+</v>
      </c>
      <c r="G416" s="18" t="str">
        <f>SUBSTITUTE(IFERROR(VLOOKUP($A416,'Raw - F'!$B:$N,10,FALSE),""),"0","")</f>
        <v/>
      </c>
      <c r="H416" s="18" t="str">
        <f>SUBSTITUTE(IFERROR(VLOOKUP($A416,'Raw - F'!$B:$N,11,FALSE),""),"0","")</f>
        <v/>
      </c>
      <c r="I416" s="40" t="str">
        <f>IF(IFERROR(VLOOKUP($A416,'Raw - F'!$B:$P,15,FALSE),"")=0,"",IFERROR(VLOOKUP($A416,'Raw - F'!$B:$P,15,FALSE),""))</f>
        <v/>
      </c>
      <c r="J416" s="18">
        <f>IFERROR(VLOOKUP($A416,'Raw - F'!$B:$N,8,FALSE),"")</f>
        <v>5</v>
      </c>
      <c r="K416" s="18" t="str">
        <f>IFERROR(VLOOKUP($A416,'Raw - F'!$B:$V,16,FALSE),"")</f>
        <v>51-70</v>
      </c>
      <c r="L416" s="18" t="str">
        <f>IFERROR(VLOOKUP($A416,'Raw - F'!$B:$O,14,FALSE),"")</f>
        <v>A</v>
      </c>
      <c r="M416" s="18" t="str">
        <f>IFERROR(VLOOKUP($A416,'Raw - F'!$B:$O,6,FALSE),"")</f>
        <v>1m 4f</v>
      </c>
    </row>
    <row r="417" spans="1:13" x14ac:dyDescent="0.35">
      <c r="A417">
        <v>408</v>
      </c>
      <c r="B417" s="19">
        <f>IFERROR(VLOOKUP($A417,'Raw - F'!$B:$Q,2,FALSE),"")</f>
        <v>44061</v>
      </c>
      <c r="C417" s="18" t="str">
        <f>IFERROR(VLOOKUP($A417,'Raw - F'!$B:$Q,4,FALSE),"")</f>
        <v>South</v>
      </c>
      <c r="D417" s="18" t="str">
        <f>IFERROR(VLOOKUP($A417,'Raw - F'!$B:$Q,3,FALSE),"")</f>
        <v>KEMPTON PARK</v>
      </c>
      <c r="E417" s="18" t="str">
        <f>IFERROR(VLOOKUP($A417,'Raw - F'!$B:$Q,9,FALSE),"")</f>
        <v>WFA</v>
      </c>
      <c r="F417" s="18" t="str">
        <f>SUBSTITUTE(IFERROR(VLOOKUP($A417,'Raw - F'!$B:$N,13,FALSE),""),"0","")</f>
        <v>2YO</v>
      </c>
      <c r="G417" s="18" t="str">
        <f>SUBSTITUTE(IFERROR(VLOOKUP($A417,'Raw - F'!$B:$N,10,FALSE),""),"0","")</f>
        <v>Nov</v>
      </c>
      <c r="H417" s="18" t="str">
        <f>SUBSTITUTE(IFERROR(VLOOKUP($A417,'Raw - F'!$B:$N,11,FALSE),""),"0","")</f>
        <v/>
      </c>
      <c r="I417" s="40" t="str">
        <f>IF(IFERROR(VLOOKUP($A417,'Raw - F'!$B:$P,15,FALSE),"")=0,"",IFERROR(VLOOKUP($A417,'Raw - F'!$B:$P,15,FALSE),""))</f>
        <v/>
      </c>
      <c r="J417" s="18">
        <f>IFERROR(VLOOKUP($A417,'Raw - F'!$B:$N,8,FALSE),"")</f>
        <v>5</v>
      </c>
      <c r="K417" s="18">
        <f>IFERROR(VLOOKUP($A417,'Raw - F'!$B:$V,16,FALSE),"")</f>
        <v>0</v>
      </c>
      <c r="L417" s="18" t="str">
        <f>IFERROR(VLOOKUP($A417,'Raw - F'!$B:$O,14,FALSE),"")</f>
        <v>A</v>
      </c>
      <c r="M417" s="18" t="str">
        <f>IFERROR(VLOOKUP($A417,'Raw - F'!$B:$O,6,FALSE),"")</f>
        <v>7f</v>
      </c>
    </row>
    <row r="418" spans="1:13" x14ac:dyDescent="0.35">
      <c r="A418">
        <v>409</v>
      </c>
      <c r="B418" s="19">
        <f>IFERROR(VLOOKUP($A418,'Raw - F'!$B:$Q,2,FALSE),"")</f>
        <v>44062</v>
      </c>
      <c r="C418" s="18" t="str">
        <f>IFERROR(VLOOKUP($A418,'Raw - F'!$B:$Q,4,FALSE),"")</f>
        <v>South</v>
      </c>
      <c r="D418" s="18" t="str">
        <f>IFERROR(VLOOKUP($A418,'Raw - F'!$B:$Q,3,FALSE),"")</f>
        <v>BATH</v>
      </c>
      <c r="E418" s="18" t="str">
        <f>IFERROR(VLOOKUP($A418,'Raw - F'!$B:$Q,9,FALSE),"")</f>
        <v>Hcap</v>
      </c>
      <c r="F418" s="18" t="str">
        <f>SUBSTITUTE(IFERROR(VLOOKUP($A418,'Raw - F'!$B:$N,13,FALSE),""),"0","")</f>
        <v>3YO+</v>
      </c>
      <c r="G418" s="18" t="str">
        <f>SUBSTITUTE(IFERROR(VLOOKUP($A418,'Raw - F'!$B:$N,10,FALSE),""),"0","")</f>
        <v/>
      </c>
      <c r="H418" s="18" t="str">
        <f>SUBSTITUTE(IFERROR(VLOOKUP($A418,'Raw - F'!$B:$N,11,FALSE),""),"0","")</f>
        <v/>
      </c>
      <c r="I418" s="40" t="str">
        <f>IF(IFERROR(VLOOKUP($A418,'Raw - F'!$B:$P,15,FALSE),"")=0,"",IFERROR(VLOOKUP($A418,'Raw - F'!$B:$P,15,FALSE),""))</f>
        <v/>
      </c>
      <c r="J418" s="18">
        <f>IFERROR(VLOOKUP($A418,'Raw - F'!$B:$N,8,FALSE),"")</f>
        <v>6</v>
      </c>
      <c r="K418" s="18" t="str">
        <f>IFERROR(VLOOKUP($A418,'Raw - F'!$B:$V,16,FALSE),"")</f>
        <v>36-55</v>
      </c>
      <c r="L418" s="18" t="str">
        <f>IFERROR(VLOOKUP($A418,'Raw - F'!$B:$O,14,FALSE),"")</f>
        <v>A</v>
      </c>
      <c r="M418" s="18" t="str">
        <f>IFERROR(VLOOKUP($A418,'Raw - F'!$B:$O,6,FALSE),"")</f>
        <v>6f</v>
      </c>
    </row>
    <row r="419" spans="1:13" x14ac:dyDescent="0.35">
      <c r="A419">
        <v>410</v>
      </c>
      <c r="B419" s="19">
        <f>IFERROR(VLOOKUP($A419,'Raw - F'!$B:$Q,2,FALSE),"")</f>
        <v>44062</v>
      </c>
      <c r="C419" s="18" t="str">
        <f>IFERROR(VLOOKUP($A419,'Raw - F'!$B:$Q,4,FALSE),"")</f>
        <v>South</v>
      </c>
      <c r="D419" s="18" t="str">
        <f>IFERROR(VLOOKUP($A419,'Raw - F'!$B:$Q,3,FALSE),"")</f>
        <v>BATH</v>
      </c>
      <c r="E419" s="18" t="str">
        <f>IFERROR(VLOOKUP($A419,'Raw - F'!$B:$Q,9,FALSE),"")</f>
        <v>Hcap</v>
      </c>
      <c r="F419" s="18" t="str">
        <f>SUBSTITUTE(IFERROR(VLOOKUP($A419,'Raw - F'!$B:$N,13,FALSE),""),"0","")</f>
        <v>6YO+</v>
      </c>
      <c r="G419" s="18" t="str">
        <f>SUBSTITUTE(IFERROR(VLOOKUP($A419,'Raw - F'!$B:$N,10,FALSE),""),"0","")</f>
        <v/>
      </c>
      <c r="H419" s="18" t="str">
        <f>SUBSTITUTE(IFERROR(VLOOKUP($A419,'Raw - F'!$B:$N,11,FALSE),""),"0","")</f>
        <v/>
      </c>
      <c r="I419" s="40" t="str">
        <f>IF(IFERROR(VLOOKUP($A419,'Raw - F'!$B:$P,15,FALSE),"")=0,"",IFERROR(VLOOKUP($A419,'Raw - F'!$B:$P,15,FALSE),""))</f>
        <v/>
      </c>
      <c r="J419" s="18">
        <f>IFERROR(VLOOKUP($A419,'Raw - F'!$B:$N,8,FALSE),"")</f>
        <v>5</v>
      </c>
      <c r="K419" s="18" t="str">
        <f>IFERROR(VLOOKUP($A419,'Raw - F'!$B:$V,16,FALSE),"")</f>
        <v>56-75</v>
      </c>
      <c r="L419" s="18" t="str">
        <f>IFERROR(VLOOKUP($A419,'Raw - F'!$B:$O,14,FALSE),"")</f>
        <v>A</v>
      </c>
      <c r="M419" s="18" t="str">
        <f>IFERROR(VLOOKUP($A419,'Raw - F'!$B:$O,6,FALSE),"")</f>
        <v>6f</v>
      </c>
    </row>
    <row r="420" spans="1:13" x14ac:dyDescent="0.35">
      <c r="A420">
        <v>411</v>
      </c>
      <c r="B420" s="19">
        <f>IFERROR(VLOOKUP($A420,'Raw - F'!$B:$Q,2,FALSE),"")</f>
        <v>44062</v>
      </c>
      <c r="C420" s="18" t="str">
        <f>IFERROR(VLOOKUP($A420,'Raw - F'!$B:$Q,4,FALSE),"")</f>
        <v>South</v>
      </c>
      <c r="D420" s="18" t="str">
        <f>IFERROR(VLOOKUP($A420,'Raw - F'!$B:$Q,3,FALSE),"")</f>
        <v>BATH</v>
      </c>
      <c r="E420" s="18" t="str">
        <f>IFERROR(VLOOKUP($A420,'Raw - F'!$B:$Q,9,FALSE),"")</f>
        <v>Hcap</v>
      </c>
      <c r="F420" s="18" t="str">
        <f>SUBSTITUTE(IFERROR(VLOOKUP($A420,'Raw - F'!$B:$N,13,FALSE),""),"0","")</f>
        <v>3YO+</v>
      </c>
      <c r="G420" s="18" t="str">
        <f>SUBSTITUTE(IFERROR(VLOOKUP($A420,'Raw - F'!$B:$N,10,FALSE),""),"0","")</f>
        <v/>
      </c>
      <c r="H420" s="18" t="str">
        <f>SUBSTITUTE(IFERROR(VLOOKUP($A420,'Raw - F'!$B:$N,11,FALSE),""),"0","")</f>
        <v/>
      </c>
      <c r="I420" s="40" t="str">
        <f>IF(IFERROR(VLOOKUP($A420,'Raw - F'!$B:$P,15,FALSE),"")=0,"",IFERROR(VLOOKUP($A420,'Raw - F'!$B:$P,15,FALSE),""))</f>
        <v/>
      </c>
      <c r="J420" s="18">
        <f>IFERROR(VLOOKUP($A420,'Raw - F'!$B:$N,8,FALSE),"")</f>
        <v>3</v>
      </c>
      <c r="K420" s="18" t="str">
        <f>IFERROR(VLOOKUP($A420,'Raw - F'!$B:$V,16,FALSE),"")</f>
        <v>71-90</v>
      </c>
      <c r="L420" s="18" t="str">
        <f>IFERROR(VLOOKUP($A420,'Raw - F'!$B:$O,14,FALSE),"")</f>
        <v>A</v>
      </c>
      <c r="M420" s="18" t="str">
        <f>IFERROR(VLOOKUP($A420,'Raw - F'!$B:$O,6,FALSE),"")</f>
        <v>5f</v>
      </c>
    </row>
    <row r="421" spans="1:13" x14ac:dyDescent="0.35">
      <c r="A421">
        <v>412</v>
      </c>
      <c r="B421" s="19">
        <f>IFERROR(VLOOKUP($A421,'Raw - F'!$B:$Q,2,FALSE),"")</f>
        <v>44062</v>
      </c>
      <c r="C421" s="18" t="str">
        <f>IFERROR(VLOOKUP($A421,'Raw - F'!$B:$Q,4,FALSE),"")</f>
        <v>South</v>
      </c>
      <c r="D421" s="18" t="str">
        <f>IFERROR(VLOOKUP($A421,'Raw - F'!$B:$Q,3,FALSE),"")</f>
        <v>BATH</v>
      </c>
      <c r="E421" s="18" t="str">
        <f>IFERROR(VLOOKUP($A421,'Raw - F'!$B:$Q,9,FALSE),"")</f>
        <v>Hcap</v>
      </c>
      <c r="F421" s="18" t="str">
        <f>SUBSTITUTE(IFERROR(VLOOKUP($A421,'Raw - F'!$B:$N,13,FALSE),""),"0","")</f>
        <v>4YO+</v>
      </c>
      <c r="G421" s="18" t="str">
        <f>SUBSTITUTE(IFERROR(VLOOKUP($A421,'Raw - F'!$B:$N,10,FALSE),""),"0","")</f>
        <v/>
      </c>
      <c r="H421" s="18" t="str">
        <f>SUBSTITUTE(IFERROR(VLOOKUP($A421,'Raw - F'!$B:$N,11,FALSE),""),"0","")</f>
        <v/>
      </c>
      <c r="I421" s="40" t="str">
        <f>IF(IFERROR(VLOOKUP($A421,'Raw - F'!$B:$P,15,FALSE),"")=0,"",IFERROR(VLOOKUP($A421,'Raw - F'!$B:$P,15,FALSE),""))</f>
        <v/>
      </c>
      <c r="J421" s="18">
        <f>IFERROR(VLOOKUP($A421,'Raw - F'!$B:$N,8,FALSE),"")</f>
        <v>6</v>
      </c>
      <c r="K421" s="18" t="str">
        <f>IFERROR(VLOOKUP($A421,'Raw - F'!$B:$V,16,FALSE),"")</f>
        <v>46-65</v>
      </c>
      <c r="L421" s="18" t="str">
        <f>IFERROR(VLOOKUP($A421,'Raw - F'!$B:$O,14,FALSE),"")</f>
        <v>A</v>
      </c>
      <c r="M421" s="18" t="str">
        <f>IFERROR(VLOOKUP($A421,'Raw - F'!$B:$O,6,FALSE),"")</f>
        <v>1m</v>
      </c>
    </row>
    <row r="422" spans="1:13" x14ac:dyDescent="0.35">
      <c r="A422">
        <v>413</v>
      </c>
      <c r="B422" s="19">
        <f>IFERROR(VLOOKUP($A422,'Raw - F'!$B:$Q,2,FALSE),"")</f>
        <v>44062</v>
      </c>
      <c r="C422" s="18" t="str">
        <f>IFERROR(VLOOKUP($A422,'Raw - F'!$B:$Q,4,FALSE),"")</f>
        <v>South</v>
      </c>
      <c r="D422" s="18" t="str">
        <f>IFERROR(VLOOKUP($A422,'Raw - F'!$B:$Q,3,FALSE),"")</f>
        <v>BATH</v>
      </c>
      <c r="E422" s="18" t="str">
        <f>IFERROR(VLOOKUP($A422,'Raw - F'!$B:$Q,9,FALSE),"")</f>
        <v>Hcap</v>
      </c>
      <c r="F422" s="18" t="str">
        <f>SUBSTITUTE(IFERROR(VLOOKUP($A422,'Raw - F'!$B:$N,13,FALSE),""),"0","")</f>
        <v>3YO+</v>
      </c>
      <c r="G422" s="18" t="str">
        <f>SUBSTITUTE(IFERROR(VLOOKUP($A422,'Raw - F'!$B:$N,10,FALSE),""),"0","")</f>
        <v/>
      </c>
      <c r="H422" s="18" t="str">
        <f>SUBSTITUTE(IFERROR(VLOOKUP($A422,'Raw - F'!$B:$N,11,FALSE),""),"0","")</f>
        <v/>
      </c>
      <c r="I422" s="40" t="str">
        <f>IF(IFERROR(VLOOKUP($A422,'Raw - F'!$B:$P,15,FALSE),"")=0,"",IFERROR(VLOOKUP($A422,'Raw - F'!$B:$P,15,FALSE),""))</f>
        <v/>
      </c>
      <c r="J422" s="18">
        <f>IFERROR(VLOOKUP($A422,'Raw - F'!$B:$N,8,FALSE),"")</f>
        <v>5</v>
      </c>
      <c r="K422" s="18" t="str">
        <f>IFERROR(VLOOKUP($A422,'Raw - F'!$B:$V,16,FALSE),"")</f>
        <v>56-75</v>
      </c>
      <c r="L422" s="18" t="str">
        <f>IFERROR(VLOOKUP($A422,'Raw - F'!$B:$O,14,FALSE),"")</f>
        <v>A</v>
      </c>
      <c r="M422" s="18" t="str">
        <f>IFERROR(VLOOKUP($A422,'Raw - F'!$B:$O,6,FALSE),"")</f>
        <v>1m 2f</v>
      </c>
    </row>
    <row r="423" spans="1:13" x14ac:dyDescent="0.35">
      <c r="A423">
        <v>414</v>
      </c>
      <c r="B423" s="19">
        <f>IFERROR(VLOOKUP($A423,'Raw - F'!$B:$Q,2,FALSE),"")</f>
        <v>44062</v>
      </c>
      <c r="C423" s="18" t="str">
        <f>IFERROR(VLOOKUP($A423,'Raw - F'!$B:$Q,4,FALSE),"")</f>
        <v>South</v>
      </c>
      <c r="D423" s="18" t="str">
        <f>IFERROR(VLOOKUP($A423,'Raw - F'!$B:$Q,3,FALSE),"")</f>
        <v>BATH</v>
      </c>
      <c r="E423" s="18" t="str">
        <f>IFERROR(VLOOKUP($A423,'Raw - F'!$B:$Q,9,FALSE),"")</f>
        <v>Hcap</v>
      </c>
      <c r="F423" s="18" t="str">
        <f>SUBSTITUTE(IFERROR(VLOOKUP($A423,'Raw - F'!$B:$N,13,FALSE),""),"0","")</f>
        <v>3YO+</v>
      </c>
      <c r="G423" s="18" t="str">
        <f>SUBSTITUTE(IFERROR(VLOOKUP($A423,'Raw - F'!$B:$N,10,FALSE),""),"0","")</f>
        <v/>
      </c>
      <c r="H423" s="18" t="str">
        <f>SUBSTITUTE(IFERROR(VLOOKUP($A423,'Raw - F'!$B:$N,11,FALSE),""),"0","")</f>
        <v/>
      </c>
      <c r="I423" s="40" t="str">
        <f>IF(IFERROR(VLOOKUP($A423,'Raw - F'!$B:$P,15,FALSE),"")=0,"",IFERROR(VLOOKUP($A423,'Raw - F'!$B:$P,15,FALSE),""))</f>
        <v/>
      </c>
      <c r="J423" s="18">
        <f>IFERROR(VLOOKUP($A423,'Raw - F'!$B:$N,8,FALSE),"")</f>
        <v>6</v>
      </c>
      <c r="K423" s="18" t="str">
        <f>IFERROR(VLOOKUP($A423,'Raw - F'!$B:$V,16,FALSE),"")</f>
        <v>41-60</v>
      </c>
      <c r="L423" s="18" t="str">
        <f>IFERROR(VLOOKUP($A423,'Raw - F'!$B:$O,14,FALSE),"")</f>
        <v>A</v>
      </c>
      <c r="M423" s="18" t="str">
        <f>IFERROR(VLOOKUP($A423,'Raw - F'!$B:$O,6,FALSE),"")</f>
        <v>1m 6f</v>
      </c>
    </row>
    <row r="424" spans="1:13" x14ac:dyDescent="0.35">
      <c r="A424">
        <v>415</v>
      </c>
      <c r="B424" s="19">
        <f>IFERROR(VLOOKUP($A424,'Raw - F'!$B:$Q,2,FALSE),"")</f>
        <v>44062</v>
      </c>
      <c r="C424" s="18" t="str">
        <f>IFERROR(VLOOKUP($A424,'Raw - F'!$B:$Q,4,FALSE),"")</f>
        <v>South</v>
      </c>
      <c r="D424" s="18" t="str">
        <f>IFERROR(VLOOKUP($A424,'Raw - F'!$B:$Q,3,FALSE),"")</f>
        <v>BATH</v>
      </c>
      <c r="E424" s="18" t="str">
        <f>IFERROR(VLOOKUP($A424,'Raw - F'!$B:$Q,9,FALSE),"")</f>
        <v>WFA</v>
      </c>
      <c r="F424" s="18" t="str">
        <f>SUBSTITUTE(IFERROR(VLOOKUP($A424,'Raw - F'!$B:$N,13,FALSE),""),"0","")</f>
        <v>2YO</v>
      </c>
      <c r="G424" s="18" t="str">
        <f>SUBSTITUTE(IFERROR(VLOOKUP($A424,'Raw - F'!$B:$N,10,FALSE),""),"0","")</f>
        <v>Mdn</v>
      </c>
      <c r="H424" s="18" t="str">
        <f>SUBSTITUTE(IFERROR(VLOOKUP($A424,'Raw - F'!$B:$N,11,FALSE),""),"0","")</f>
        <v>Med</v>
      </c>
      <c r="I424" s="40">
        <f>IF(IFERROR(VLOOKUP($A424,'Raw - F'!$B:$P,15,FALSE),"")=0,"",IFERROR(VLOOKUP($A424,'Raw - F'!$B:$P,15,FALSE),""))</f>
        <v>22000</v>
      </c>
      <c r="J424" s="18">
        <f>IFERROR(VLOOKUP($A424,'Raw - F'!$B:$N,8,FALSE),"")</f>
        <v>5</v>
      </c>
      <c r="K424" s="18">
        <f>IFERROR(VLOOKUP($A424,'Raw - F'!$B:$V,16,FALSE),"")</f>
        <v>0</v>
      </c>
      <c r="L424" s="18" t="str">
        <f>IFERROR(VLOOKUP($A424,'Raw - F'!$B:$O,14,FALSE),"")</f>
        <v>A</v>
      </c>
      <c r="M424" s="18" t="str">
        <f>IFERROR(VLOOKUP($A424,'Raw - F'!$B:$O,6,FALSE),"")</f>
        <v>5f</v>
      </c>
    </row>
    <row r="425" spans="1:13" x14ac:dyDescent="0.35">
      <c r="A425">
        <v>416</v>
      </c>
      <c r="B425" s="19">
        <f>IFERROR(VLOOKUP($A425,'Raw - F'!$B:$Q,2,FALSE),"")</f>
        <v>44062</v>
      </c>
      <c r="C425" s="18" t="str">
        <f>IFERROR(VLOOKUP($A425,'Raw - F'!$B:$Q,4,FALSE),"")</f>
        <v>South</v>
      </c>
      <c r="D425" s="18" t="str">
        <f>IFERROR(VLOOKUP($A425,'Raw - F'!$B:$Q,3,FALSE),"")</f>
        <v>BATH</v>
      </c>
      <c r="E425" s="18" t="str">
        <f>IFERROR(VLOOKUP($A425,'Raw - F'!$B:$Q,9,FALSE),"")</f>
        <v>WFA</v>
      </c>
      <c r="F425" s="18" t="str">
        <f>SUBSTITUTE(IFERROR(VLOOKUP($A425,'Raw - F'!$B:$N,13,FALSE),""),"0","")</f>
        <v>3YO+</v>
      </c>
      <c r="G425" s="18" t="str">
        <f>SUBSTITUTE(IFERROR(VLOOKUP($A425,'Raw - F'!$B:$N,10,FALSE),""),"0","")</f>
        <v/>
      </c>
      <c r="H425" s="18" t="str">
        <f>SUBSTITUTE(IFERROR(VLOOKUP($A425,'Raw - F'!$B:$N,11,FALSE),""),"0","")</f>
        <v/>
      </c>
      <c r="I425" s="40" t="str">
        <f>IF(IFERROR(VLOOKUP($A425,'Raw - F'!$B:$P,15,FALSE),"")=0,"",IFERROR(VLOOKUP($A425,'Raw - F'!$B:$P,15,FALSE),""))</f>
        <v/>
      </c>
      <c r="J425" s="18">
        <f>IFERROR(VLOOKUP($A425,'Raw - F'!$B:$N,8,FALSE),"")</f>
        <v>5</v>
      </c>
      <c r="K425" s="18" t="str">
        <f>IFERROR(VLOOKUP($A425,'Raw - F'!$B:$V,16,FALSE),"")</f>
        <v>31-50</v>
      </c>
      <c r="L425" s="18" t="str">
        <f>IFERROR(VLOOKUP($A425,'Raw - F'!$B:$O,14,FALSE),"")</f>
        <v>A</v>
      </c>
      <c r="M425" s="18" t="str">
        <f>IFERROR(VLOOKUP($A425,'Raw - F'!$B:$O,6,FALSE),"")</f>
        <v>1m 2f</v>
      </c>
    </row>
    <row r="426" spans="1:13" x14ac:dyDescent="0.35">
      <c r="A426">
        <v>417</v>
      </c>
      <c r="B426" s="19">
        <f>IFERROR(VLOOKUP($A426,'Raw - F'!$B:$Q,2,FALSE),"")</f>
        <v>44062</v>
      </c>
      <c r="C426" s="18" t="str">
        <f>IFERROR(VLOOKUP($A426,'Raw - F'!$B:$Q,4,FALSE),"")</f>
        <v>North</v>
      </c>
      <c r="D426" s="18" t="str">
        <f>IFERROR(VLOOKUP($A426,'Raw - F'!$B:$Q,3,FALSE),"")</f>
        <v>YORK</v>
      </c>
      <c r="E426" s="18" t="str">
        <f>IFERROR(VLOOKUP($A426,'Raw - F'!$B:$Q,9,FALSE),"")</f>
        <v>WFA</v>
      </c>
      <c r="F426" s="18" t="str">
        <f>SUBSTITUTE(IFERROR(VLOOKUP($A426,'Raw - F'!$B:$N,13,FALSE),""),"0","")</f>
        <v>3YO+</v>
      </c>
      <c r="G426" s="18" t="str">
        <f>SUBSTITUTE(IFERROR(VLOOKUP($A426,'Raw - F'!$B:$N,10,FALSE),""),"0","")</f>
        <v/>
      </c>
      <c r="H426" s="18" t="str">
        <f>SUBSTITUTE(IFERROR(VLOOKUP($A426,'Raw - F'!$B:$N,11,FALSE),""),"0","")</f>
        <v/>
      </c>
      <c r="I426" s="40" t="str">
        <f>IF(IFERROR(VLOOKUP($A426,'Raw - F'!$B:$P,15,FALSE),"")=0,"",IFERROR(VLOOKUP($A426,'Raw - F'!$B:$P,15,FALSE),""))</f>
        <v/>
      </c>
      <c r="J426" s="18">
        <f>IFERROR(VLOOKUP($A426,'Raw - F'!$B:$N,8,FALSE),"")</f>
        <v>1</v>
      </c>
      <c r="K426" s="18">
        <f>IFERROR(VLOOKUP($A426,'Raw - F'!$B:$V,16,FALSE),"")</f>
        <v>0</v>
      </c>
      <c r="L426" s="18" t="str">
        <f>IFERROR(VLOOKUP($A426,'Raw - F'!$B:$O,14,FALSE),"")</f>
        <v>A</v>
      </c>
      <c r="M426" s="18" t="str">
        <f>IFERROR(VLOOKUP($A426,'Raw - F'!$B:$O,6,FALSE),"")</f>
        <v>1m 2f</v>
      </c>
    </row>
    <row r="427" spans="1:13" x14ac:dyDescent="0.35">
      <c r="A427">
        <v>418</v>
      </c>
      <c r="B427" s="19">
        <f>IFERROR(VLOOKUP($A427,'Raw - F'!$B:$Q,2,FALSE),"")</f>
        <v>44062</v>
      </c>
      <c r="C427" s="18" t="str">
        <f>IFERROR(VLOOKUP($A427,'Raw - F'!$B:$Q,4,FALSE),"")</f>
        <v>North</v>
      </c>
      <c r="D427" s="18" t="str">
        <f>IFERROR(VLOOKUP($A427,'Raw - F'!$B:$Q,3,FALSE),"")</f>
        <v>YORK</v>
      </c>
      <c r="E427" s="18" t="str">
        <f>IFERROR(VLOOKUP($A427,'Raw - F'!$B:$Q,9,FALSE),"")</f>
        <v>WFA</v>
      </c>
      <c r="F427" s="18" t="str">
        <f>SUBSTITUTE(IFERROR(VLOOKUP($A427,'Raw - F'!$B:$N,13,FALSE),""),"0","")</f>
        <v>3YO</v>
      </c>
      <c r="G427" s="18" t="str">
        <f>SUBSTITUTE(IFERROR(VLOOKUP($A427,'Raw - F'!$B:$N,10,FALSE),""),"0","")</f>
        <v/>
      </c>
      <c r="H427" s="18" t="str">
        <f>SUBSTITUTE(IFERROR(VLOOKUP($A427,'Raw - F'!$B:$N,11,FALSE),""),"0","")</f>
        <v/>
      </c>
      <c r="I427" s="40" t="str">
        <f>IF(IFERROR(VLOOKUP($A427,'Raw - F'!$B:$P,15,FALSE),"")=0,"",IFERROR(VLOOKUP($A427,'Raw - F'!$B:$P,15,FALSE),""))</f>
        <v/>
      </c>
      <c r="J427" s="18">
        <f>IFERROR(VLOOKUP($A427,'Raw - F'!$B:$N,8,FALSE),"")</f>
        <v>1</v>
      </c>
      <c r="K427" s="18">
        <f>IFERROR(VLOOKUP($A427,'Raw - F'!$B:$V,16,FALSE),"")</f>
        <v>0</v>
      </c>
      <c r="L427" s="18" t="str">
        <f>IFERROR(VLOOKUP($A427,'Raw - F'!$B:$O,14,FALSE),"")</f>
        <v>CG</v>
      </c>
      <c r="M427" s="18" t="str">
        <f>IFERROR(VLOOKUP($A427,'Raw - F'!$B:$O,6,FALSE),"")</f>
        <v>1m 4f</v>
      </c>
    </row>
    <row r="428" spans="1:13" x14ac:dyDescent="0.35">
      <c r="A428">
        <v>419</v>
      </c>
      <c r="B428" s="19">
        <f>IFERROR(VLOOKUP($A428,'Raw - F'!$B:$Q,2,FALSE),"")</f>
        <v>44062</v>
      </c>
      <c r="C428" s="18" t="str">
        <f>IFERROR(VLOOKUP($A428,'Raw - F'!$B:$Q,4,FALSE),"")</f>
        <v>North</v>
      </c>
      <c r="D428" s="18" t="str">
        <f>IFERROR(VLOOKUP($A428,'Raw - F'!$B:$Q,3,FALSE),"")</f>
        <v>YORK</v>
      </c>
      <c r="E428" s="18" t="str">
        <f>IFERROR(VLOOKUP($A428,'Raw - F'!$B:$Q,9,FALSE),"")</f>
        <v>Hcap</v>
      </c>
      <c r="F428" s="18" t="str">
        <f>SUBSTITUTE(IFERROR(VLOOKUP($A428,'Raw - F'!$B:$N,13,FALSE),""),"0","")</f>
        <v>2YO</v>
      </c>
      <c r="G428" s="18" t="str">
        <f>SUBSTITUTE(IFERROR(VLOOKUP($A428,'Raw - F'!$B:$N,10,FALSE),""),"0","")</f>
        <v/>
      </c>
      <c r="H428" s="18" t="str">
        <f>SUBSTITUTE(IFERROR(VLOOKUP($A428,'Raw - F'!$B:$N,11,FALSE),""),"0","")</f>
        <v/>
      </c>
      <c r="I428" s="40" t="str">
        <f>IF(IFERROR(VLOOKUP($A428,'Raw - F'!$B:$P,15,FALSE),"")=0,"",IFERROR(VLOOKUP($A428,'Raw - F'!$B:$P,15,FALSE),""))</f>
        <v/>
      </c>
      <c r="J428" s="18">
        <f>IFERROR(VLOOKUP($A428,'Raw - F'!$B:$N,8,FALSE),"")</f>
        <v>2</v>
      </c>
      <c r="K428" s="18">
        <f>IFERROR(VLOOKUP($A428,'Raw - F'!$B:$V,16,FALSE),"")</f>
        <v>0</v>
      </c>
      <c r="L428" s="18" t="str">
        <f>IFERROR(VLOOKUP($A428,'Raw - F'!$B:$O,14,FALSE),"")</f>
        <v>A</v>
      </c>
      <c r="M428" s="18" t="str">
        <f>IFERROR(VLOOKUP($A428,'Raw - F'!$B:$O,6,FALSE),"")</f>
        <v>6f</v>
      </c>
    </row>
    <row r="429" spans="1:13" x14ac:dyDescent="0.35">
      <c r="A429">
        <v>420</v>
      </c>
      <c r="B429" s="19">
        <f>IFERROR(VLOOKUP($A429,'Raw - F'!$B:$Q,2,FALSE),"")</f>
        <v>44062</v>
      </c>
      <c r="C429" s="18" t="str">
        <f>IFERROR(VLOOKUP($A429,'Raw - F'!$B:$Q,4,FALSE),"")</f>
        <v>North</v>
      </c>
      <c r="D429" s="18" t="str">
        <f>IFERROR(VLOOKUP($A429,'Raw - F'!$B:$Q,3,FALSE),"")</f>
        <v>YORK</v>
      </c>
      <c r="E429" s="18" t="str">
        <f>IFERROR(VLOOKUP($A429,'Raw - F'!$B:$Q,9,FALSE),"")</f>
        <v>WFA</v>
      </c>
      <c r="F429" s="18" t="str">
        <f>SUBSTITUTE(IFERROR(VLOOKUP($A429,'Raw - F'!$B:$N,13,FALSE),""),"0","")</f>
        <v>2YO</v>
      </c>
      <c r="G429" s="18" t="str">
        <f>SUBSTITUTE(IFERROR(VLOOKUP($A429,'Raw - F'!$B:$N,10,FALSE),""),"0","")</f>
        <v/>
      </c>
      <c r="H429" s="18" t="str">
        <f>SUBSTITUTE(IFERROR(VLOOKUP($A429,'Raw - F'!$B:$N,11,FALSE),""),"0","")</f>
        <v/>
      </c>
      <c r="I429" s="40" t="str">
        <f>IF(IFERROR(VLOOKUP($A429,'Raw - F'!$B:$P,15,FALSE),"")=0,"",IFERROR(VLOOKUP($A429,'Raw - F'!$B:$P,15,FALSE),""))</f>
        <v/>
      </c>
      <c r="J429" s="18">
        <f>IFERROR(VLOOKUP($A429,'Raw - F'!$B:$N,8,FALSE),"")</f>
        <v>1</v>
      </c>
      <c r="K429" s="18">
        <f>IFERROR(VLOOKUP($A429,'Raw - F'!$B:$V,16,FALSE),"")</f>
        <v>0</v>
      </c>
      <c r="L429" s="18" t="str">
        <f>IFERROR(VLOOKUP($A429,'Raw - F'!$B:$O,14,FALSE),"")</f>
        <v>A</v>
      </c>
      <c r="M429" s="18" t="str">
        <f>IFERROR(VLOOKUP($A429,'Raw - F'!$B:$O,6,FALSE),"")</f>
        <v>7f</v>
      </c>
    </row>
    <row r="430" spans="1:13" x14ac:dyDescent="0.35">
      <c r="A430">
        <v>421</v>
      </c>
      <c r="B430" s="19">
        <f>IFERROR(VLOOKUP($A430,'Raw - F'!$B:$Q,2,FALSE),"")</f>
        <v>44062</v>
      </c>
      <c r="C430" s="18" t="str">
        <f>IFERROR(VLOOKUP($A430,'Raw - F'!$B:$Q,4,FALSE),"")</f>
        <v>North</v>
      </c>
      <c r="D430" s="18" t="str">
        <f>IFERROR(VLOOKUP($A430,'Raw - F'!$B:$Q,3,FALSE),"")</f>
        <v>YORK</v>
      </c>
      <c r="E430" s="18" t="str">
        <f>IFERROR(VLOOKUP($A430,'Raw - F'!$B:$Q,9,FALSE),"")</f>
        <v>Hcap</v>
      </c>
      <c r="F430" s="18" t="str">
        <f>SUBSTITUTE(IFERROR(VLOOKUP($A430,'Raw - F'!$B:$N,13,FALSE),""),"0","")</f>
        <v>3YO+</v>
      </c>
      <c r="G430" s="18" t="str">
        <f>SUBSTITUTE(IFERROR(VLOOKUP($A430,'Raw - F'!$B:$N,10,FALSE),""),"0","")</f>
        <v/>
      </c>
      <c r="H430" s="18" t="str">
        <f>SUBSTITUTE(IFERROR(VLOOKUP($A430,'Raw - F'!$B:$N,11,FALSE),""),"0","")</f>
        <v/>
      </c>
      <c r="I430" s="40" t="str">
        <f>IF(IFERROR(VLOOKUP($A430,'Raw - F'!$B:$P,15,FALSE),"")=0,"",IFERROR(VLOOKUP($A430,'Raw - F'!$B:$P,15,FALSE),""))</f>
        <v/>
      </c>
      <c r="J430" s="18">
        <f>IFERROR(VLOOKUP($A430,'Raw - F'!$B:$N,8,FALSE),"")</f>
        <v>2</v>
      </c>
      <c r="K430" s="18" t="str">
        <f>IFERROR(VLOOKUP($A430,'Raw - F'!$B:$V,16,FALSE),"")</f>
        <v>86-105</v>
      </c>
      <c r="L430" s="18" t="str">
        <f>IFERROR(VLOOKUP($A430,'Raw - F'!$B:$O,14,FALSE),"")</f>
        <v>A</v>
      </c>
      <c r="M430" s="18" t="str">
        <f>IFERROR(VLOOKUP($A430,'Raw - F'!$B:$O,6,FALSE),"")</f>
        <v>5f</v>
      </c>
    </row>
    <row r="431" spans="1:13" x14ac:dyDescent="0.35">
      <c r="A431">
        <v>422</v>
      </c>
      <c r="B431" s="19">
        <f>IFERROR(VLOOKUP($A431,'Raw - F'!$B:$Q,2,FALSE),"")</f>
        <v>44062</v>
      </c>
      <c r="C431" s="18" t="str">
        <f>IFERROR(VLOOKUP($A431,'Raw - F'!$B:$Q,4,FALSE),"")</f>
        <v>North</v>
      </c>
      <c r="D431" s="18" t="str">
        <f>IFERROR(VLOOKUP($A431,'Raw - F'!$B:$Q,3,FALSE),"")</f>
        <v>YORK</v>
      </c>
      <c r="E431" s="18" t="str">
        <f>IFERROR(VLOOKUP($A431,'Raw - F'!$B:$Q,9,FALSE),"")</f>
        <v>Hcap</v>
      </c>
      <c r="F431" s="18" t="str">
        <f>SUBSTITUTE(IFERROR(VLOOKUP($A431,'Raw - F'!$B:$N,13,FALSE),""),"0","")</f>
        <v>3YO+</v>
      </c>
      <c r="G431" s="18" t="str">
        <f>SUBSTITUTE(IFERROR(VLOOKUP($A431,'Raw - F'!$B:$N,10,FALSE),""),"0","")</f>
        <v/>
      </c>
      <c r="H431" s="18" t="str">
        <f>SUBSTITUTE(IFERROR(VLOOKUP($A431,'Raw - F'!$B:$N,11,FALSE),""),"0","")</f>
        <v/>
      </c>
      <c r="I431" s="40" t="str">
        <f>IF(IFERROR(VLOOKUP($A431,'Raw - F'!$B:$P,15,FALSE),"")=0,"",IFERROR(VLOOKUP($A431,'Raw - F'!$B:$P,15,FALSE),""))</f>
        <v/>
      </c>
      <c r="J431" s="18">
        <f>IFERROR(VLOOKUP($A431,'Raw - F'!$B:$N,8,FALSE),"")</f>
        <v>2</v>
      </c>
      <c r="K431" s="18" t="str">
        <f>IFERROR(VLOOKUP($A431,'Raw - F'!$B:$V,16,FALSE),"")</f>
        <v>86-105</v>
      </c>
      <c r="L431" s="18" t="str">
        <f>IFERROR(VLOOKUP($A431,'Raw - F'!$B:$O,14,FALSE),"")</f>
        <v>A</v>
      </c>
      <c r="M431" s="18" t="str">
        <f>IFERROR(VLOOKUP($A431,'Raw - F'!$B:$O,6,FALSE),"")</f>
        <v>2m+</v>
      </c>
    </row>
    <row r="432" spans="1:13" x14ac:dyDescent="0.35">
      <c r="A432">
        <v>423</v>
      </c>
      <c r="B432" s="19">
        <f>IFERROR(VLOOKUP($A432,'Raw - F'!$B:$Q,2,FALSE),"")</f>
        <v>44062</v>
      </c>
      <c r="C432" s="18" t="str">
        <f>IFERROR(VLOOKUP($A432,'Raw - F'!$B:$Q,4,FALSE),"")</f>
        <v>North</v>
      </c>
      <c r="D432" s="18" t="str">
        <f>IFERROR(VLOOKUP($A432,'Raw - F'!$B:$Q,3,FALSE),"")</f>
        <v>YORK</v>
      </c>
      <c r="E432" s="18" t="str">
        <f>IFERROR(VLOOKUP($A432,'Raw - F'!$B:$Q,9,FALSE),"")</f>
        <v>Hcap</v>
      </c>
      <c r="F432" s="18" t="str">
        <f>SUBSTITUTE(IFERROR(VLOOKUP($A432,'Raw - F'!$B:$N,13,FALSE),""),"0","")</f>
        <v>3YO+</v>
      </c>
      <c r="G432" s="18" t="str">
        <f>SUBSTITUTE(IFERROR(VLOOKUP($A432,'Raw - F'!$B:$N,10,FALSE),""),"0","")</f>
        <v/>
      </c>
      <c r="H432" s="18" t="str">
        <f>SUBSTITUTE(IFERROR(VLOOKUP($A432,'Raw - F'!$B:$N,11,FALSE),""),"0","")</f>
        <v/>
      </c>
      <c r="I432" s="40" t="str">
        <f>IF(IFERROR(VLOOKUP($A432,'Raw - F'!$B:$P,15,FALSE),"")=0,"",IFERROR(VLOOKUP($A432,'Raw - F'!$B:$P,15,FALSE),""))</f>
        <v/>
      </c>
      <c r="J432" s="18">
        <f>IFERROR(VLOOKUP($A432,'Raw - F'!$B:$N,8,FALSE),"")</f>
        <v>2</v>
      </c>
      <c r="K432" s="18" t="str">
        <f>IFERROR(VLOOKUP($A432,'Raw - F'!$B:$V,16,FALSE),"")</f>
        <v>81-100</v>
      </c>
      <c r="L432" s="18" t="str">
        <f>IFERROR(VLOOKUP($A432,'Raw - F'!$B:$O,14,FALSE),"")</f>
        <v>F</v>
      </c>
      <c r="M432" s="18" t="str">
        <f>IFERROR(VLOOKUP($A432,'Raw - F'!$B:$O,6,FALSE),"")</f>
        <v>5f</v>
      </c>
    </row>
    <row r="433" spans="1:13" x14ac:dyDescent="0.35">
      <c r="A433">
        <v>424</v>
      </c>
      <c r="B433" s="19">
        <f>IFERROR(VLOOKUP($A433,'Raw - F'!$B:$Q,2,FALSE),"")</f>
        <v>44063</v>
      </c>
      <c r="C433" s="18" t="str">
        <f>IFERROR(VLOOKUP($A433,'Raw - F'!$B:$Q,4,FALSE),"")</f>
        <v>South</v>
      </c>
      <c r="D433" s="18" t="str">
        <f>IFERROR(VLOOKUP($A433,'Raw - F'!$B:$Q,3,FALSE),"")</f>
        <v>CHEPSTOW</v>
      </c>
      <c r="E433" s="18" t="str">
        <f>IFERROR(VLOOKUP($A433,'Raw - F'!$B:$Q,9,FALSE),"")</f>
        <v>Hcap</v>
      </c>
      <c r="F433" s="18" t="str">
        <f>SUBSTITUTE(IFERROR(VLOOKUP($A433,'Raw - F'!$B:$N,13,FALSE),""),"0","")</f>
        <v>3YO</v>
      </c>
      <c r="G433" s="18" t="str">
        <f>SUBSTITUTE(IFERROR(VLOOKUP($A433,'Raw - F'!$B:$N,10,FALSE),""),"0","")</f>
        <v/>
      </c>
      <c r="H433" s="18" t="str">
        <f>SUBSTITUTE(IFERROR(VLOOKUP($A433,'Raw - F'!$B:$N,11,FALSE),""),"0","")</f>
        <v/>
      </c>
      <c r="I433" s="40" t="str">
        <f>IF(IFERROR(VLOOKUP($A433,'Raw - F'!$B:$P,15,FALSE),"")=0,"",IFERROR(VLOOKUP($A433,'Raw - F'!$B:$P,15,FALSE),""))</f>
        <v/>
      </c>
      <c r="J433" s="18">
        <f>IFERROR(VLOOKUP($A433,'Raw - F'!$B:$N,8,FALSE),"")</f>
        <v>6</v>
      </c>
      <c r="K433" s="18" t="str">
        <f>IFERROR(VLOOKUP($A433,'Raw - F'!$B:$V,16,FALSE),"")</f>
        <v>41-60</v>
      </c>
      <c r="L433" s="18" t="str">
        <f>IFERROR(VLOOKUP($A433,'Raw - F'!$B:$O,14,FALSE),"")</f>
        <v>A</v>
      </c>
      <c r="M433" s="18" t="str">
        <f>IFERROR(VLOOKUP($A433,'Raw - F'!$B:$O,6,FALSE),"")</f>
        <v>1m</v>
      </c>
    </row>
    <row r="434" spans="1:13" x14ac:dyDescent="0.35">
      <c r="A434">
        <v>425</v>
      </c>
      <c r="B434" s="19">
        <f>IFERROR(VLOOKUP($A434,'Raw - F'!$B:$Q,2,FALSE),"")</f>
        <v>44063</v>
      </c>
      <c r="C434" s="18" t="str">
        <f>IFERROR(VLOOKUP($A434,'Raw - F'!$B:$Q,4,FALSE),"")</f>
        <v>South</v>
      </c>
      <c r="D434" s="18" t="str">
        <f>IFERROR(VLOOKUP($A434,'Raw - F'!$B:$Q,3,FALSE),"")</f>
        <v>CHEPSTOW</v>
      </c>
      <c r="E434" s="18" t="str">
        <f>IFERROR(VLOOKUP($A434,'Raw - F'!$B:$Q,9,FALSE),"")</f>
        <v>Hcap</v>
      </c>
      <c r="F434" s="18" t="str">
        <f>SUBSTITUTE(IFERROR(VLOOKUP($A434,'Raw - F'!$B:$N,13,FALSE),""),"0","")</f>
        <v>3YO+</v>
      </c>
      <c r="G434" s="18" t="str">
        <f>SUBSTITUTE(IFERROR(VLOOKUP($A434,'Raw - F'!$B:$N,10,FALSE),""),"0","")</f>
        <v/>
      </c>
      <c r="H434" s="18" t="str">
        <f>SUBSTITUTE(IFERROR(VLOOKUP($A434,'Raw - F'!$B:$N,11,FALSE),""),"0","")</f>
        <v/>
      </c>
      <c r="I434" s="40" t="str">
        <f>IF(IFERROR(VLOOKUP($A434,'Raw - F'!$B:$P,15,FALSE),"")=0,"",IFERROR(VLOOKUP($A434,'Raw - F'!$B:$P,15,FALSE),""))</f>
        <v/>
      </c>
      <c r="J434" s="18">
        <f>IFERROR(VLOOKUP($A434,'Raw - F'!$B:$N,8,FALSE),"")</f>
        <v>6</v>
      </c>
      <c r="K434" s="18" t="str">
        <f>IFERROR(VLOOKUP($A434,'Raw - F'!$B:$V,16,FALSE),"")</f>
        <v>46-65</v>
      </c>
      <c r="L434" s="18" t="str">
        <f>IFERROR(VLOOKUP($A434,'Raw - F'!$B:$O,14,FALSE),"")</f>
        <v>A</v>
      </c>
      <c r="M434" s="18" t="str">
        <f>IFERROR(VLOOKUP($A434,'Raw - F'!$B:$O,6,FALSE),"")</f>
        <v>1m 4f</v>
      </c>
    </row>
    <row r="435" spans="1:13" x14ac:dyDescent="0.35">
      <c r="A435">
        <v>426</v>
      </c>
      <c r="B435" s="19">
        <f>IFERROR(VLOOKUP($A435,'Raw - F'!$B:$Q,2,FALSE),"")</f>
        <v>44063</v>
      </c>
      <c r="C435" s="18" t="str">
        <f>IFERROR(VLOOKUP($A435,'Raw - F'!$B:$Q,4,FALSE),"")</f>
        <v>South</v>
      </c>
      <c r="D435" s="18" t="str">
        <f>IFERROR(VLOOKUP($A435,'Raw - F'!$B:$Q,3,FALSE),"")</f>
        <v>CHEPSTOW</v>
      </c>
      <c r="E435" s="18" t="str">
        <f>IFERROR(VLOOKUP($A435,'Raw - F'!$B:$Q,9,FALSE),"")</f>
        <v>Hcap</v>
      </c>
      <c r="F435" s="18" t="str">
        <f>SUBSTITUTE(IFERROR(VLOOKUP($A435,'Raw - F'!$B:$N,13,FALSE),""),"0","")</f>
        <v>3YO+</v>
      </c>
      <c r="G435" s="18" t="str">
        <f>SUBSTITUTE(IFERROR(VLOOKUP($A435,'Raw - F'!$B:$N,10,FALSE),""),"0","")</f>
        <v/>
      </c>
      <c r="H435" s="18" t="str">
        <f>SUBSTITUTE(IFERROR(VLOOKUP($A435,'Raw - F'!$B:$N,11,FALSE),""),"0","")</f>
        <v/>
      </c>
      <c r="I435" s="40" t="str">
        <f>IF(IFERROR(VLOOKUP($A435,'Raw - F'!$B:$P,15,FALSE),"")=0,"",IFERROR(VLOOKUP($A435,'Raw - F'!$B:$P,15,FALSE),""))</f>
        <v/>
      </c>
      <c r="J435" s="18">
        <f>IFERROR(VLOOKUP($A435,'Raw - F'!$B:$N,8,FALSE),"")</f>
        <v>6</v>
      </c>
      <c r="K435" s="18" t="str">
        <f>IFERROR(VLOOKUP($A435,'Raw - F'!$B:$V,16,FALSE),"")</f>
        <v>46-65</v>
      </c>
      <c r="L435" s="18" t="str">
        <f>IFERROR(VLOOKUP($A435,'Raw - F'!$B:$O,14,FALSE),"")</f>
        <v>A</v>
      </c>
      <c r="M435" s="18" t="str">
        <f>IFERROR(VLOOKUP($A435,'Raw - F'!$B:$O,6,FALSE),"")</f>
        <v>2m+</v>
      </c>
    </row>
    <row r="436" spans="1:13" x14ac:dyDescent="0.35">
      <c r="A436">
        <v>427</v>
      </c>
      <c r="B436" s="19">
        <f>IFERROR(VLOOKUP($A436,'Raw - F'!$B:$Q,2,FALSE),"")</f>
        <v>44063</v>
      </c>
      <c r="C436" s="18" t="str">
        <f>IFERROR(VLOOKUP($A436,'Raw - F'!$B:$Q,4,FALSE),"")</f>
        <v>South</v>
      </c>
      <c r="D436" s="18" t="str">
        <f>IFERROR(VLOOKUP($A436,'Raw - F'!$B:$Q,3,FALSE),"")</f>
        <v>CHEPSTOW</v>
      </c>
      <c r="E436" s="18" t="str">
        <f>IFERROR(VLOOKUP($A436,'Raw - F'!$B:$Q,9,FALSE),"")</f>
        <v>Hcap</v>
      </c>
      <c r="F436" s="18" t="str">
        <f>SUBSTITUTE(IFERROR(VLOOKUP($A436,'Raw - F'!$B:$N,13,FALSE),""),"0","")</f>
        <v>3YO+</v>
      </c>
      <c r="G436" s="18" t="str">
        <f>SUBSTITUTE(IFERROR(VLOOKUP($A436,'Raw - F'!$B:$N,10,FALSE),""),"0","")</f>
        <v/>
      </c>
      <c r="H436" s="18" t="str">
        <f>SUBSTITUTE(IFERROR(VLOOKUP($A436,'Raw - F'!$B:$N,11,FALSE),""),"0","")</f>
        <v/>
      </c>
      <c r="I436" s="40" t="str">
        <f>IF(IFERROR(VLOOKUP($A436,'Raw - F'!$B:$P,15,FALSE),"")=0,"",IFERROR(VLOOKUP($A436,'Raw - F'!$B:$P,15,FALSE),""))</f>
        <v/>
      </c>
      <c r="J436" s="18">
        <f>IFERROR(VLOOKUP($A436,'Raw - F'!$B:$N,8,FALSE),"")</f>
        <v>6</v>
      </c>
      <c r="K436" s="18" t="str">
        <f>IFERROR(VLOOKUP($A436,'Raw - F'!$B:$V,16,FALSE),"")</f>
        <v>46-65</v>
      </c>
      <c r="L436" s="18" t="str">
        <f>IFERROR(VLOOKUP($A436,'Raw - F'!$B:$O,14,FALSE),"")</f>
        <v>A</v>
      </c>
      <c r="M436" s="18" t="str">
        <f>IFERROR(VLOOKUP($A436,'Raw - F'!$B:$O,6,FALSE),"")</f>
        <v>5f</v>
      </c>
    </row>
    <row r="437" spans="1:13" x14ac:dyDescent="0.35">
      <c r="A437">
        <v>428</v>
      </c>
      <c r="B437" s="19">
        <f>IFERROR(VLOOKUP($A437,'Raw - F'!$B:$Q,2,FALSE),"")</f>
        <v>44063</v>
      </c>
      <c r="C437" s="18" t="str">
        <f>IFERROR(VLOOKUP($A437,'Raw - F'!$B:$Q,4,FALSE),"")</f>
        <v>South</v>
      </c>
      <c r="D437" s="18" t="str">
        <f>IFERROR(VLOOKUP($A437,'Raw - F'!$B:$Q,3,FALSE),"")</f>
        <v>CHEPSTOW</v>
      </c>
      <c r="E437" s="18" t="str">
        <f>IFERROR(VLOOKUP($A437,'Raw - F'!$B:$Q,9,FALSE),"")</f>
        <v>Hcap</v>
      </c>
      <c r="F437" s="18" t="str">
        <f>SUBSTITUTE(IFERROR(VLOOKUP($A437,'Raw - F'!$B:$N,13,FALSE),""),"0","")</f>
        <v>3YO+</v>
      </c>
      <c r="G437" s="18" t="str">
        <f>SUBSTITUTE(IFERROR(VLOOKUP($A437,'Raw - F'!$B:$N,10,FALSE),""),"0","")</f>
        <v/>
      </c>
      <c r="H437" s="18" t="str">
        <f>SUBSTITUTE(IFERROR(VLOOKUP($A437,'Raw - F'!$B:$N,11,FALSE),""),"0","")</f>
        <v/>
      </c>
      <c r="I437" s="40" t="str">
        <f>IF(IFERROR(VLOOKUP($A437,'Raw - F'!$B:$P,15,FALSE),"")=0,"",IFERROR(VLOOKUP($A437,'Raw - F'!$B:$P,15,FALSE),""))</f>
        <v/>
      </c>
      <c r="J437" s="18">
        <f>IFERROR(VLOOKUP($A437,'Raw - F'!$B:$N,8,FALSE),"")</f>
        <v>5</v>
      </c>
      <c r="K437" s="18" t="str">
        <f>IFERROR(VLOOKUP($A437,'Raw - F'!$B:$V,16,FALSE),"")</f>
        <v>56-75</v>
      </c>
      <c r="L437" s="18" t="str">
        <f>IFERROR(VLOOKUP($A437,'Raw - F'!$B:$O,14,FALSE),"")</f>
        <v>A</v>
      </c>
      <c r="M437" s="18" t="str">
        <f>IFERROR(VLOOKUP($A437,'Raw - F'!$B:$O,6,FALSE),"")</f>
        <v>7f</v>
      </c>
    </row>
    <row r="438" spans="1:13" x14ac:dyDescent="0.35">
      <c r="A438">
        <v>429</v>
      </c>
      <c r="B438" s="19">
        <f>IFERROR(VLOOKUP($A438,'Raw - F'!$B:$Q,2,FALSE),"")</f>
        <v>44063</v>
      </c>
      <c r="C438" s="18" t="str">
        <f>IFERROR(VLOOKUP($A438,'Raw - F'!$B:$Q,4,FALSE),"")</f>
        <v>South</v>
      </c>
      <c r="D438" s="18" t="str">
        <f>IFERROR(VLOOKUP($A438,'Raw - F'!$B:$Q,3,FALSE),"")</f>
        <v>CHEPSTOW</v>
      </c>
      <c r="E438" s="18" t="str">
        <f>IFERROR(VLOOKUP($A438,'Raw - F'!$B:$Q,9,FALSE),"")</f>
        <v>Hcap</v>
      </c>
      <c r="F438" s="18" t="str">
        <f>SUBSTITUTE(IFERROR(VLOOKUP($A438,'Raw - F'!$B:$N,13,FALSE),""),"0","")</f>
        <v>3YO+</v>
      </c>
      <c r="G438" s="18" t="str">
        <f>SUBSTITUTE(IFERROR(VLOOKUP($A438,'Raw - F'!$B:$N,10,FALSE),""),"0","")</f>
        <v/>
      </c>
      <c r="H438" s="18" t="str">
        <f>SUBSTITUTE(IFERROR(VLOOKUP($A438,'Raw - F'!$B:$N,11,FALSE),""),"0","")</f>
        <v/>
      </c>
      <c r="I438" s="40" t="str">
        <f>IF(IFERROR(VLOOKUP($A438,'Raw - F'!$B:$P,15,FALSE),"")=0,"",IFERROR(VLOOKUP($A438,'Raw - F'!$B:$P,15,FALSE),""))</f>
        <v/>
      </c>
      <c r="J438" s="18">
        <f>IFERROR(VLOOKUP($A438,'Raw - F'!$B:$N,8,FALSE),"")</f>
        <v>6</v>
      </c>
      <c r="K438" s="18" t="str">
        <f>IFERROR(VLOOKUP($A438,'Raw - F'!$B:$V,16,FALSE),"")</f>
        <v>36-55</v>
      </c>
      <c r="L438" s="18" t="str">
        <f>IFERROR(VLOOKUP($A438,'Raw - F'!$B:$O,14,FALSE),"")</f>
        <v>A</v>
      </c>
      <c r="M438" s="18" t="str">
        <f>IFERROR(VLOOKUP($A438,'Raw - F'!$B:$O,6,FALSE),"")</f>
        <v>7f</v>
      </c>
    </row>
    <row r="439" spans="1:13" x14ac:dyDescent="0.35">
      <c r="A439">
        <v>430</v>
      </c>
      <c r="B439" s="19">
        <f>IFERROR(VLOOKUP($A439,'Raw - F'!$B:$Q,2,FALSE),"")</f>
        <v>44063</v>
      </c>
      <c r="C439" s="18" t="str">
        <f>IFERROR(VLOOKUP($A439,'Raw - F'!$B:$Q,4,FALSE),"")</f>
        <v>South</v>
      </c>
      <c r="D439" s="18" t="str">
        <f>IFERROR(VLOOKUP($A439,'Raw - F'!$B:$Q,3,FALSE),"")</f>
        <v>CHEPSTOW</v>
      </c>
      <c r="E439" s="18" t="str">
        <f>IFERROR(VLOOKUP($A439,'Raw - F'!$B:$Q,9,FALSE),"")</f>
        <v>WFA</v>
      </c>
      <c r="F439" s="18" t="str">
        <f>SUBSTITUTE(IFERROR(VLOOKUP($A439,'Raw - F'!$B:$N,13,FALSE),""),"0","")</f>
        <v>2YO</v>
      </c>
      <c r="G439" s="18" t="str">
        <f>SUBSTITUTE(IFERROR(VLOOKUP($A439,'Raw - F'!$B:$N,10,FALSE),""),"0","")</f>
        <v>Nov</v>
      </c>
      <c r="H439" s="18" t="str">
        <f>SUBSTITUTE(IFERROR(VLOOKUP($A439,'Raw - F'!$B:$N,11,FALSE),""),"0","")</f>
        <v>Auct</v>
      </c>
      <c r="I439" s="40">
        <f>IF(IFERROR(VLOOKUP($A439,'Raw - F'!$B:$P,15,FALSE),"")=0,"",IFERROR(VLOOKUP($A439,'Raw - F'!$B:$P,15,FALSE),""))</f>
        <v>22000</v>
      </c>
      <c r="J439" s="18">
        <f>IFERROR(VLOOKUP($A439,'Raw - F'!$B:$N,8,FALSE),"")</f>
        <v>5</v>
      </c>
      <c r="K439" s="18">
        <f>IFERROR(VLOOKUP($A439,'Raw - F'!$B:$V,16,FALSE),"")</f>
        <v>0</v>
      </c>
      <c r="L439" s="18" t="str">
        <f>IFERROR(VLOOKUP($A439,'Raw - F'!$B:$O,14,FALSE),"")</f>
        <v>A</v>
      </c>
      <c r="M439" s="18" t="str">
        <f>IFERROR(VLOOKUP($A439,'Raw - F'!$B:$O,6,FALSE),"")</f>
        <v>5f</v>
      </c>
    </row>
    <row r="440" spans="1:13" x14ac:dyDescent="0.35">
      <c r="A440">
        <v>431</v>
      </c>
      <c r="B440" s="19">
        <f>IFERROR(VLOOKUP($A440,'Raw - F'!$B:$Q,2,FALSE),"")</f>
        <v>44063</v>
      </c>
      <c r="C440" s="18" t="str">
        <f>IFERROR(VLOOKUP($A440,'Raw - F'!$B:$Q,4,FALSE),"")</f>
        <v>South</v>
      </c>
      <c r="D440" s="18" t="str">
        <f>IFERROR(VLOOKUP($A440,'Raw - F'!$B:$Q,3,FALSE),"")</f>
        <v>CHEPSTOW</v>
      </c>
      <c r="E440" s="18" t="str">
        <f>IFERROR(VLOOKUP($A440,'Raw - F'!$B:$Q,9,FALSE),"")</f>
        <v>WFA</v>
      </c>
      <c r="F440" s="18" t="str">
        <f>SUBSTITUTE(IFERROR(VLOOKUP($A440,'Raw - F'!$B:$N,13,FALSE),""),"0","")</f>
        <v>3YO+</v>
      </c>
      <c r="G440" s="18" t="str">
        <f>SUBSTITUTE(IFERROR(VLOOKUP($A440,'Raw - F'!$B:$N,10,FALSE),""),"0","")</f>
        <v/>
      </c>
      <c r="H440" s="18" t="str">
        <f>SUBSTITUTE(IFERROR(VLOOKUP($A440,'Raw - F'!$B:$N,11,FALSE),""),"0","")</f>
        <v/>
      </c>
      <c r="I440" s="40" t="str">
        <f>IF(IFERROR(VLOOKUP($A440,'Raw - F'!$B:$P,15,FALSE),"")=0,"",IFERROR(VLOOKUP($A440,'Raw - F'!$B:$P,15,FALSE),""))</f>
        <v/>
      </c>
      <c r="J440" s="18">
        <f>IFERROR(VLOOKUP($A440,'Raw - F'!$B:$N,8,FALSE),"")</f>
        <v>6</v>
      </c>
      <c r="K440" s="18" t="str">
        <f>IFERROR(VLOOKUP($A440,'Raw - F'!$B:$V,16,FALSE),"")</f>
        <v>31-50</v>
      </c>
      <c r="L440" s="18" t="str">
        <f>IFERROR(VLOOKUP($A440,'Raw - F'!$B:$O,14,FALSE),"")</f>
        <v>A</v>
      </c>
      <c r="M440" s="18" t="str">
        <f>IFERROR(VLOOKUP($A440,'Raw - F'!$B:$O,6,FALSE),"")</f>
        <v>5f</v>
      </c>
    </row>
    <row r="441" spans="1:13" x14ac:dyDescent="0.35">
      <c r="A441">
        <v>432</v>
      </c>
      <c r="B441" s="19">
        <f>IFERROR(VLOOKUP($A441,'Raw - F'!$B:$Q,2,FALSE),"")</f>
        <v>44063</v>
      </c>
      <c r="C441" s="18" t="str">
        <f>IFERROR(VLOOKUP($A441,'Raw - F'!$B:$Q,4,FALSE),"")</f>
        <v>South</v>
      </c>
      <c r="D441" s="18" t="str">
        <f>IFERROR(VLOOKUP($A441,'Raw - F'!$B:$Q,3,FALSE),"")</f>
        <v>WINDSOR</v>
      </c>
      <c r="E441" s="18" t="str">
        <f>IFERROR(VLOOKUP($A441,'Raw - F'!$B:$Q,9,FALSE),"")</f>
        <v>WFA</v>
      </c>
      <c r="F441" s="18" t="str">
        <f>SUBSTITUTE(IFERROR(VLOOKUP($A441,'Raw - F'!$B:$N,13,FALSE),""),"0","")</f>
        <v>3YO+</v>
      </c>
      <c r="G441" s="18" t="str">
        <f>SUBSTITUTE(IFERROR(VLOOKUP($A441,'Raw - F'!$B:$N,10,FALSE),""),"0","")</f>
        <v>Nov</v>
      </c>
      <c r="H441" s="18" t="str">
        <f>SUBSTITUTE(IFERROR(VLOOKUP($A441,'Raw - F'!$B:$N,11,FALSE),""),"0","")</f>
        <v/>
      </c>
      <c r="I441" s="40" t="str">
        <f>IF(IFERROR(VLOOKUP($A441,'Raw - F'!$B:$P,15,FALSE),"")=0,"",IFERROR(VLOOKUP($A441,'Raw - F'!$B:$P,15,FALSE),""))</f>
        <v/>
      </c>
      <c r="J441" s="18">
        <f>IFERROR(VLOOKUP($A441,'Raw - F'!$B:$N,8,FALSE),"")</f>
        <v>5</v>
      </c>
      <c r="K441" s="18">
        <f>IFERROR(VLOOKUP($A441,'Raw - F'!$B:$V,16,FALSE),"")</f>
        <v>0</v>
      </c>
      <c r="L441" s="18" t="str">
        <f>IFERROR(VLOOKUP($A441,'Raw - F'!$B:$O,14,FALSE),"")</f>
        <v>A</v>
      </c>
      <c r="M441" s="18" t="str">
        <f>IFERROR(VLOOKUP($A441,'Raw - F'!$B:$O,6,FALSE),"")</f>
        <v>1m 3f</v>
      </c>
    </row>
    <row r="442" spans="1:13" x14ac:dyDescent="0.35">
      <c r="A442">
        <v>433</v>
      </c>
      <c r="B442" s="19">
        <f>IFERROR(VLOOKUP($A442,'Raw - F'!$B:$Q,2,FALSE),"")</f>
        <v>44063</v>
      </c>
      <c r="C442" s="18" t="str">
        <f>IFERROR(VLOOKUP($A442,'Raw - F'!$B:$Q,4,FALSE),"")</f>
        <v>South</v>
      </c>
      <c r="D442" s="18" t="str">
        <f>IFERROR(VLOOKUP($A442,'Raw - F'!$B:$Q,3,FALSE),"")</f>
        <v>WINDSOR</v>
      </c>
      <c r="E442" s="18" t="str">
        <f>IFERROR(VLOOKUP($A442,'Raw - F'!$B:$Q,9,FALSE),"")</f>
        <v>Hcap</v>
      </c>
      <c r="F442" s="18" t="str">
        <f>SUBSTITUTE(IFERROR(VLOOKUP($A442,'Raw - F'!$B:$N,13,FALSE),""),"0","")</f>
        <v>3YO+</v>
      </c>
      <c r="G442" s="18" t="str">
        <f>SUBSTITUTE(IFERROR(VLOOKUP($A442,'Raw - F'!$B:$N,10,FALSE),""),"0","")</f>
        <v/>
      </c>
      <c r="H442" s="18" t="str">
        <f>SUBSTITUTE(IFERROR(VLOOKUP($A442,'Raw - F'!$B:$N,11,FALSE),""),"0","")</f>
        <v/>
      </c>
      <c r="I442" s="40" t="str">
        <f>IF(IFERROR(VLOOKUP($A442,'Raw - F'!$B:$P,15,FALSE),"")=0,"",IFERROR(VLOOKUP($A442,'Raw - F'!$B:$P,15,FALSE),""))</f>
        <v/>
      </c>
      <c r="J442" s="18">
        <f>IFERROR(VLOOKUP($A442,'Raw - F'!$B:$N,8,FALSE),"")</f>
        <v>4</v>
      </c>
      <c r="K442" s="18" t="str">
        <f>IFERROR(VLOOKUP($A442,'Raw - F'!$B:$V,16,FALSE),"")</f>
        <v>66-85</v>
      </c>
      <c r="L442" s="18" t="str">
        <f>IFERROR(VLOOKUP($A442,'Raw - F'!$B:$O,14,FALSE),"")</f>
        <v>F</v>
      </c>
      <c r="M442" s="18" t="str">
        <f>IFERROR(VLOOKUP($A442,'Raw - F'!$B:$O,6,FALSE),"")</f>
        <v>6f</v>
      </c>
    </row>
    <row r="443" spans="1:13" x14ac:dyDescent="0.35">
      <c r="A443">
        <v>434</v>
      </c>
      <c r="B443" s="19">
        <f>IFERROR(VLOOKUP($A443,'Raw - F'!$B:$Q,2,FALSE),"")</f>
        <v>44063</v>
      </c>
      <c r="C443" s="18" t="str">
        <f>IFERROR(VLOOKUP($A443,'Raw - F'!$B:$Q,4,FALSE),"")</f>
        <v>South</v>
      </c>
      <c r="D443" s="18" t="str">
        <f>IFERROR(VLOOKUP($A443,'Raw - F'!$B:$Q,3,FALSE),"")</f>
        <v>WINDSOR</v>
      </c>
      <c r="E443" s="18" t="str">
        <f>IFERROR(VLOOKUP($A443,'Raw - F'!$B:$Q,9,FALSE),"")</f>
        <v>Hcap</v>
      </c>
      <c r="F443" s="18" t="str">
        <f>SUBSTITUTE(IFERROR(VLOOKUP($A443,'Raw - F'!$B:$N,13,FALSE),""),"0","")</f>
        <v>3YO+</v>
      </c>
      <c r="G443" s="18" t="str">
        <f>SUBSTITUTE(IFERROR(VLOOKUP($A443,'Raw - F'!$B:$N,10,FALSE),""),"0","")</f>
        <v/>
      </c>
      <c r="H443" s="18" t="str">
        <f>SUBSTITUTE(IFERROR(VLOOKUP($A443,'Raw - F'!$B:$N,11,FALSE),""),"0","")</f>
        <v/>
      </c>
      <c r="I443" s="40" t="str">
        <f>IF(IFERROR(VLOOKUP($A443,'Raw - F'!$B:$P,15,FALSE),"")=0,"",IFERROR(VLOOKUP($A443,'Raw - F'!$B:$P,15,FALSE),""))</f>
        <v/>
      </c>
      <c r="J443" s="18">
        <f>IFERROR(VLOOKUP($A443,'Raw - F'!$B:$N,8,FALSE),"")</f>
        <v>5</v>
      </c>
      <c r="K443" s="18" t="str">
        <f>IFERROR(VLOOKUP($A443,'Raw - F'!$B:$V,16,FALSE),"")</f>
        <v>51-70</v>
      </c>
      <c r="L443" s="18" t="str">
        <f>IFERROR(VLOOKUP($A443,'Raw - F'!$B:$O,14,FALSE),"")</f>
        <v>A</v>
      </c>
      <c r="M443" s="18" t="str">
        <f>IFERROR(VLOOKUP($A443,'Raw - F'!$B:$O,6,FALSE),"")</f>
        <v>5f</v>
      </c>
    </row>
    <row r="444" spans="1:13" x14ac:dyDescent="0.35">
      <c r="A444">
        <v>435</v>
      </c>
      <c r="B444" s="19">
        <f>IFERROR(VLOOKUP($A444,'Raw - F'!$B:$Q,2,FALSE),"")</f>
        <v>44063</v>
      </c>
      <c r="C444" s="18" t="str">
        <f>IFERROR(VLOOKUP($A444,'Raw - F'!$B:$Q,4,FALSE),"")</f>
        <v>South</v>
      </c>
      <c r="D444" s="18" t="str">
        <f>IFERROR(VLOOKUP($A444,'Raw - F'!$B:$Q,3,FALSE),"")</f>
        <v>WINDSOR</v>
      </c>
      <c r="E444" s="18" t="str">
        <f>IFERROR(VLOOKUP($A444,'Raw - F'!$B:$Q,9,FALSE),"")</f>
        <v>WFA</v>
      </c>
      <c r="F444" s="18" t="str">
        <f>SUBSTITUTE(IFERROR(VLOOKUP($A444,'Raw - F'!$B:$N,13,FALSE),""),"0","")</f>
        <v>2YO</v>
      </c>
      <c r="G444" s="18" t="str">
        <f>SUBSTITUTE(IFERROR(VLOOKUP($A444,'Raw - F'!$B:$N,10,FALSE),""),"0","")</f>
        <v>Nov</v>
      </c>
      <c r="H444" s="18" t="str">
        <f>SUBSTITUTE(IFERROR(VLOOKUP($A444,'Raw - F'!$B:$N,11,FALSE),""),"0","")</f>
        <v>Auct</v>
      </c>
      <c r="I444" s="40">
        <f>IF(IFERROR(VLOOKUP($A444,'Raw - F'!$B:$P,15,FALSE),"")=0,"",IFERROR(VLOOKUP($A444,'Raw - F'!$B:$P,15,FALSE),""))</f>
        <v>18000</v>
      </c>
      <c r="J444" s="18">
        <f>IFERROR(VLOOKUP($A444,'Raw - F'!$B:$N,8,FALSE),"")</f>
        <v>5</v>
      </c>
      <c r="K444" s="18">
        <f>IFERROR(VLOOKUP($A444,'Raw - F'!$B:$V,16,FALSE),"")</f>
        <v>0</v>
      </c>
      <c r="L444" s="18" t="str">
        <f>IFERROR(VLOOKUP($A444,'Raw - F'!$B:$O,14,FALSE),"")</f>
        <v>A</v>
      </c>
      <c r="M444" s="18" t="str">
        <f>IFERROR(VLOOKUP($A444,'Raw - F'!$B:$O,6,FALSE),"")</f>
        <v>1m</v>
      </c>
    </row>
    <row r="445" spans="1:13" x14ac:dyDescent="0.35">
      <c r="A445">
        <v>436</v>
      </c>
      <c r="B445" s="19">
        <f>IFERROR(VLOOKUP($A445,'Raw - F'!$B:$Q,2,FALSE),"")</f>
        <v>44063</v>
      </c>
      <c r="C445" s="18" t="str">
        <f>IFERROR(VLOOKUP($A445,'Raw - F'!$B:$Q,4,FALSE),"")</f>
        <v>South</v>
      </c>
      <c r="D445" s="18" t="str">
        <f>IFERROR(VLOOKUP($A445,'Raw - F'!$B:$Q,3,FALSE),"")</f>
        <v>WINDSOR</v>
      </c>
      <c r="E445" s="18" t="str">
        <f>IFERROR(VLOOKUP($A445,'Raw - F'!$B:$Q,9,FALSE),"")</f>
        <v>Hcap</v>
      </c>
      <c r="F445" s="18" t="str">
        <f>SUBSTITUTE(IFERROR(VLOOKUP($A445,'Raw - F'!$B:$N,13,FALSE),""),"0","")</f>
        <v>3YO+</v>
      </c>
      <c r="G445" s="18" t="str">
        <f>SUBSTITUTE(IFERROR(VLOOKUP($A445,'Raw - F'!$B:$N,10,FALSE),""),"0","")</f>
        <v/>
      </c>
      <c r="H445" s="18" t="str">
        <f>SUBSTITUTE(IFERROR(VLOOKUP($A445,'Raw - F'!$B:$N,11,FALSE),""),"0","")</f>
        <v/>
      </c>
      <c r="I445" s="40" t="str">
        <f>IF(IFERROR(VLOOKUP($A445,'Raw - F'!$B:$P,15,FALSE),"")=0,"",IFERROR(VLOOKUP($A445,'Raw - F'!$B:$P,15,FALSE),""))</f>
        <v/>
      </c>
      <c r="J445" s="18">
        <f>IFERROR(VLOOKUP($A445,'Raw - F'!$B:$N,8,FALSE),"")</f>
        <v>6</v>
      </c>
      <c r="K445" s="18" t="str">
        <f>IFERROR(VLOOKUP($A445,'Raw - F'!$B:$V,16,FALSE),"")</f>
        <v>41-60</v>
      </c>
      <c r="L445" s="18" t="str">
        <f>IFERROR(VLOOKUP($A445,'Raw - F'!$B:$O,14,FALSE),"")</f>
        <v>A</v>
      </c>
      <c r="M445" s="18" t="str">
        <f>IFERROR(VLOOKUP($A445,'Raw - F'!$B:$O,6,FALSE),"")</f>
        <v>1m 2f</v>
      </c>
    </row>
    <row r="446" spans="1:13" x14ac:dyDescent="0.35">
      <c r="A446">
        <v>437</v>
      </c>
      <c r="B446" s="19">
        <f>IFERROR(VLOOKUP($A446,'Raw - F'!$B:$Q,2,FALSE),"")</f>
        <v>44063</v>
      </c>
      <c r="C446" s="18" t="str">
        <f>IFERROR(VLOOKUP($A446,'Raw - F'!$B:$Q,4,FALSE),"")</f>
        <v>South</v>
      </c>
      <c r="D446" s="18" t="str">
        <f>IFERROR(VLOOKUP($A446,'Raw - F'!$B:$Q,3,FALSE),"")</f>
        <v>WINDSOR</v>
      </c>
      <c r="E446" s="18" t="str">
        <f>IFERROR(VLOOKUP($A446,'Raw - F'!$B:$Q,9,FALSE),"")</f>
        <v>Hcap</v>
      </c>
      <c r="F446" s="18" t="str">
        <f>SUBSTITUTE(IFERROR(VLOOKUP($A446,'Raw - F'!$B:$N,13,FALSE),""),"0","")</f>
        <v>2YO</v>
      </c>
      <c r="G446" s="18" t="str">
        <f>SUBSTITUTE(IFERROR(VLOOKUP($A446,'Raw - F'!$B:$N,10,FALSE),""),"0","")</f>
        <v/>
      </c>
      <c r="H446" s="18" t="str">
        <f>SUBSTITUTE(IFERROR(VLOOKUP($A446,'Raw - F'!$B:$N,11,FALSE),""),"0","")</f>
        <v/>
      </c>
      <c r="I446" s="40" t="str">
        <f>IF(IFERROR(VLOOKUP($A446,'Raw - F'!$B:$P,15,FALSE),"")=0,"",IFERROR(VLOOKUP($A446,'Raw - F'!$B:$P,15,FALSE),""))</f>
        <v/>
      </c>
      <c r="J446" s="18">
        <f>IFERROR(VLOOKUP($A446,'Raw - F'!$B:$N,8,FALSE),"")</f>
        <v>6</v>
      </c>
      <c r="K446" s="18" t="str">
        <f>IFERROR(VLOOKUP($A446,'Raw - F'!$B:$V,16,FALSE),"")</f>
        <v>41-60</v>
      </c>
      <c r="L446" s="18" t="str">
        <f>IFERROR(VLOOKUP($A446,'Raw - F'!$B:$O,14,FALSE),"")</f>
        <v>A</v>
      </c>
      <c r="M446" s="18" t="str">
        <f>IFERROR(VLOOKUP($A446,'Raw - F'!$B:$O,6,FALSE),"")</f>
        <v>5f</v>
      </c>
    </row>
    <row r="447" spans="1:13" x14ac:dyDescent="0.35">
      <c r="A447">
        <v>438</v>
      </c>
      <c r="B447" s="19">
        <f>IFERROR(VLOOKUP($A447,'Raw - F'!$B:$Q,2,FALSE),"")</f>
        <v>44063</v>
      </c>
      <c r="C447" s="18" t="str">
        <f>IFERROR(VLOOKUP($A447,'Raw - F'!$B:$Q,4,FALSE),"")</f>
        <v>South</v>
      </c>
      <c r="D447" s="18" t="str">
        <f>IFERROR(VLOOKUP($A447,'Raw - F'!$B:$Q,3,FALSE),"")</f>
        <v>WINDSOR</v>
      </c>
      <c r="E447" s="18" t="str">
        <f>IFERROR(VLOOKUP($A447,'Raw - F'!$B:$Q,9,FALSE),"")</f>
        <v>Hcap</v>
      </c>
      <c r="F447" s="18" t="str">
        <f>SUBSTITUTE(IFERROR(VLOOKUP($A447,'Raw - F'!$B:$N,13,FALSE),""),"0","")</f>
        <v>3YO+</v>
      </c>
      <c r="G447" s="18" t="str">
        <f>SUBSTITUTE(IFERROR(VLOOKUP($A447,'Raw - F'!$B:$N,10,FALSE),""),"0","")</f>
        <v/>
      </c>
      <c r="H447" s="18" t="str">
        <f>SUBSTITUTE(IFERROR(VLOOKUP($A447,'Raw - F'!$B:$N,11,FALSE),""),"0","")</f>
        <v/>
      </c>
      <c r="I447" s="40" t="str">
        <f>IF(IFERROR(VLOOKUP($A447,'Raw - F'!$B:$P,15,FALSE),"")=0,"",IFERROR(VLOOKUP($A447,'Raw - F'!$B:$P,15,FALSE),""))</f>
        <v/>
      </c>
      <c r="J447" s="18">
        <f>IFERROR(VLOOKUP($A447,'Raw - F'!$B:$N,8,FALSE),"")</f>
        <v>6</v>
      </c>
      <c r="K447" s="18" t="str">
        <f>IFERROR(VLOOKUP($A447,'Raw - F'!$B:$V,16,FALSE),"")</f>
        <v>41-60</v>
      </c>
      <c r="L447" s="18" t="str">
        <f>IFERROR(VLOOKUP($A447,'Raw - F'!$B:$O,14,FALSE),"")</f>
        <v>A</v>
      </c>
      <c r="M447" s="18" t="str">
        <f>IFERROR(VLOOKUP($A447,'Raw - F'!$B:$O,6,FALSE),"")</f>
        <v>1m</v>
      </c>
    </row>
    <row r="448" spans="1:13" x14ac:dyDescent="0.35">
      <c r="A448">
        <v>439</v>
      </c>
      <c r="B448" s="19">
        <f>IFERROR(VLOOKUP($A448,'Raw - F'!$B:$Q,2,FALSE),"")</f>
        <v>44063</v>
      </c>
      <c r="C448" s="18" t="str">
        <f>IFERROR(VLOOKUP($A448,'Raw - F'!$B:$Q,4,FALSE),"")</f>
        <v>South</v>
      </c>
      <c r="D448" s="18" t="str">
        <f>IFERROR(VLOOKUP($A448,'Raw - F'!$B:$Q,3,FALSE),"")</f>
        <v>WINDSOR</v>
      </c>
      <c r="E448" s="18" t="str">
        <f>IFERROR(VLOOKUP($A448,'Raw - F'!$B:$Q,9,FALSE),"")</f>
        <v>Hcap</v>
      </c>
      <c r="F448" s="18" t="str">
        <f>SUBSTITUTE(IFERROR(VLOOKUP($A448,'Raw - F'!$B:$N,13,FALSE),""),"0","")</f>
        <v>3YO</v>
      </c>
      <c r="G448" s="18" t="str">
        <f>SUBSTITUTE(IFERROR(VLOOKUP($A448,'Raw - F'!$B:$N,10,FALSE),""),"0","")</f>
        <v/>
      </c>
      <c r="H448" s="18" t="str">
        <f>SUBSTITUTE(IFERROR(VLOOKUP($A448,'Raw - F'!$B:$N,11,FALSE),""),"0","")</f>
        <v/>
      </c>
      <c r="I448" s="40" t="str">
        <f>IF(IFERROR(VLOOKUP($A448,'Raw - F'!$B:$P,15,FALSE),"")=0,"",IFERROR(VLOOKUP($A448,'Raw - F'!$B:$P,15,FALSE),""))</f>
        <v/>
      </c>
      <c r="J448" s="18">
        <f>IFERROR(VLOOKUP($A448,'Raw - F'!$B:$N,8,FALSE),"")</f>
        <v>5</v>
      </c>
      <c r="K448" s="18" t="str">
        <f>IFERROR(VLOOKUP($A448,'Raw - F'!$B:$V,16,FALSE),"")</f>
        <v>51-70</v>
      </c>
      <c r="L448" s="18" t="str">
        <f>IFERROR(VLOOKUP($A448,'Raw - F'!$B:$O,14,FALSE),"")</f>
        <v>A</v>
      </c>
      <c r="M448" s="18" t="str">
        <f>IFERROR(VLOOKUP($A448,'Raw - F'!$B:$O,6,FALSE),"")</f>
        <v>1m 3f</v>
      </c>
    </row>
    <row r="449" spans="1:13" x14ac:dyDescent="0.35">
      <c r="A449">
        <v>440</v>
      </c>
      <c r="B449" s="19">
        <f>IFERROR(VLOOKUP($A449,'Raw - F'!$B:$Q,2,FALSE),"")</f>
        <v>44063</v>
      </c>
      <c r="C449" s="18" t="str">
        <f>IFERROR(VLOOKUP($A449,'Raw - F'!$B:$Q,4,FALSE),"")</f>
        <v>North</v>
      </c>
      <c r="D449" s="18" t="str">
        <f>IFERROR(VLOOKUP($A449,'Raw - F'!$B:$Q,3,FALSE),"")</f>
        <v>YORK</v>
      </c>
      <c r="E449" s="18" t="str">
        <f>IFERROR(VLOOKUP($A449,'Raw - F'!$B:$Q,9,FALSE),"")</f>
        <v>WFA</v>
      </c>
      <c r="F449" s="18" t="str">
        <f>SUBSTITUTE(IFERROR(VLOOKUP($A449,'Raw - F'!$B:$N,13,FALSE),""),"0","")</f>
        <v>3YO+</v>
      </c>
      <c r="G449" s="18" t="str">
        <f>SUBSTITUTE(IFERROR(VLOOKUP($A449,'Raw - F'!$B:$N,10,FALSE),""),"0","")</f>
        <v/>
      </c>
      <c r="H449" s="18" t="str">
        <f>SUBSTITUTE(IFERROR(VLOOKUP($A449,'Raw - F'!$B:$N,11,FALSE),""),"0","")</f>
        <v/>
      </c>
      <c r="I449" s="40" t="str">
        <f>IF(IFERROR(VLOOKUP($A449,'Raw - F'!$B:$P,15,FALSE),"")=0,"",IFERROR(VLOOKUP($A449,'Raw - F'!$B:$P,15,FALSE),""))</f>
        <v/>
      </c>
      <c r="J449" s="18">
        <f>IFERROR(VLOOKUP($A449,'Raw - F'!$B:$N,8,FALSE),"")</f>
        <v>1</v>
      </c>
      <c r="K449" s="18">
        <f>IFERROR(VLOOKUP($A449,'Raw - F'!$B:$V,16,FALSE),"")</f>
        <v>0</v>
      </c>
      <c r="L449" s="18" t="str">
        <f>IFERROR(VLOOKUP($A449,'Raw - F'!$B:$O,14,FALSE),"")</f>
        <v>F</v>
      </c>
      <c r="M449" s="18" t="str">
        <f>IFERROR(VLOOKUP($A449,'Raw - F'!$B:$O,6,FALSE),"")</f>
        <v>1m 4f</v>
      </c>
    </row>
    <row r="450" spans="1:13" x14ac:dyDescent="0.35">
      <c r="A450">
        <v>441</v>
      </c>
      <c r="B450" s="19">
        <f>IFERROR(VLOOKUP($A450,'Raw - F'!$B:$Q,2,FALSE),"")</f>
        <v>44063</v>
      </c>
      <c r="C450" s="18" t="str">
        <f>IFERROR(VLOOKUP($A450,'Raw - F'!$B:$Q,4,FALSE),"")</f>
        <v>North</v>
      </c>
      <c r="D450" s="18" t="str">
        <f>IFERROR(VLOOKUP($A450,'Raw - F'!$B:$Q,3,FALSE),"")</f>
        <v>YORK</v>
      </c>
      <c r="E450" s="18" t="str">
        <f>IFERROR(VLOOKUP($A450,'Raw - F'!$B:$Q,9,FALSE),"")</f>
        <v>WFA</v>
      </c>
      <c r="F450" s="18" t="str">
        <f>SUBSTITUTE(IFERROR(VLOOKUP($A450,'Raw - F'!$B:$N,13,FALSE),""),"0","")</f>
        <v>2YO</v>
      </c>
      <c r="G450" s="18" t="str">
        <f>SUBSTITUTE(IFERROR(VLOOKUP($A450,'Raw - F'!$B:$N,10,FALSE),""),"0","")</f>
        <v/>
      </c>
      <c r="H450" s="18" t="str">
        <f>SUBSTITUTE(IFERROR(VLOOKUP($A450,'Raw - F'!$B:$N,11,FALSE),""),"0","")</f>
        <v/>
      </c>
      <c r="I450" s="40" t="str">
        <f>IF(IFERROR(VLOOKUP($A450,'Raw - F'!$B:$P,15,FALSE),"")=0,"",IFERROR(VLOOKUP($A450,'Raw - F'!$B:$P,15,FALSE),""))</f>
        <v/>
      </c>
      <c r="J450" s="18">
        <f>IFERROR(VLOOKUP($A450,'Raw - F'!$B:$N,8,FALSE),"")</f>
        <v>1</v>
      </c>
      <c r="K450" s="18">
        <f>IFERROR(VLOOKUP($A450,'Raw - F'!$B:$V,16,FALSE),"")</f>
        <v>0</v>
      </c>
      <c r="L450" s="18" t="str">
        <f>IFERROR(VLOOKUP($A450,'Raw - F'!$B:$O,14,FALSE),"")</f>
        <v>F</v>
      </c>
      <c r="M450" s="18" t="str">
        <f>IFERROR(VLOOKUP($A450,'Raw - F'!$B:$O,6,FALSE),"")</f>
        <v>6f</v>
      </c>
    </row>
    <row r="451" spans="1:13" x14ac:dyDescent="0.35">
      <c r="A451">
        <v>442</v>
      </c>
      <c r="B451" s="19">
        <f>IFERROR(VLOOKUP($A451,'Raw - F'!$B:$Q,2,FALSE),"")</f>
        <v>44063</v>
      </c>
      <c r="C451" s="18" t="str">
        <f>IFERROR(VLOOKUP($A451,'Raw - F'!$B:$Q,4,FALSE),"")</f>
        <v>North</v>
      </c>
      <c r="D451" s="18" t="str">
        <f>IFERROR(VLOOKUP($A451,'Raw - F'!$B:$Q,3,FALSE),"")</f>
        <v>YORK</v>
      </c>
      <c r="E451" s="18" t="str">
        <f>IFERROR(VLOOKUP($A451,'Raw - F'!$B:$Q,9,FALSE),"")</f>
        <v>Hcap</v>
      </c>
      <c r="F451" s="18" t="str">
        <f>SUBSTITUTE(IFERROR(VLOOKUP($A451,'Raw - F'!$B:$N,13,FALSE),""),"0","")</f>
        <v>3YO+</v>
      </c>
      <c r="G451" s="18" t="str">
        <f>SUBSTITUTE(IFERROR(VLOOKUP($A451,'Raw - F'!$B:$N,10,FALSE),""),"0","")</f>
        <v/>
      </c>
      <c r="H451" s="18" t="str">
        <f>SUBSTITUTE(IFERROR(VLOOKUP($A451,'Raw - F'!$B:$N,11,FALSE),""),"0","")</f>
        <v/>
      </c>
      <c r="I451" s="40" t="str">
        <f>IF(IFERROR(VLOOKUP($A451,'Raw - F'!$B:$P,15,FALSE),"")=0,"",IFERROR(VLOOKUP($A451,'Raw - F'!$B:$P,15,FALSE),""))</f>
        <v/>
      </c>
      <c r="J451" s="18">
        <f>IFERROR(VLOOKUP($A451,'Raw - F'!$B:$N,8,FALSE),"")</f>
        <v>2</v>
      </c>
      <c r="K451" s="18">
        <f>IFERROR(VLOOKUP($A451,'Raw - F'!$B:$V,16,FALSE),"")</f>
        <v>0</v>
      </c>
      <c r="L451" s="18" t="str">
        <f>IFERROR(VLOOKUP($A451,'Raw - F'!$B:$O,14,FALSE),"")</f>
        <v>A</v>
      </c>
      <c r="M451" s="18" t="str">
        <f>IFERROR(VLOOKUP($A451,'Raw - F'!$B:$O,6,FALSE),"")</f>
        <v>1m</v>
      </c>
    </row>
    <row r="452" spans="1:13" x14ac:dyDescent="0.35">
      <c r="A452">
        <v>443</v>
      </c>
      <c r="B452" s="19">
        <f>IFERROR(VLOOKUP($A452,'Raw - F'!$B:$Q,2,FALSE),"")</f>
        <v>44063</v>
      </c>
      <c r="C452" s="18" t="str">
        <f>IFERROR(VLOOKUP($A452,'Raw - F'!$B:$Q,4,FALSE),"")</f>
        <v>North</v>
      </c>
      <c r="D452" s="18" t="str">
        <f>IFERROR(VLOOKUP($A452,'Raw - F'!$B:$Q,3,FALSE),"")</f>
        <v>YORK</v>
      </c>
      <c r="E452" s="18" t="str">
        <f>IFERROR(VLOOKUP($A452,'Raw - F'!$B:$Q,9,FALSE),"")</f>
        <v>WFA</v>
      </c>
      <c r="F452" s="18" t="str">
        <f>SUBSTITUTE(IFERROR(VLOOKUP($A452,'Raw - F'!$B:$N,13,FALSE),""),"0","")</f>
        <v>3YO+</v>
      </c>
      <c r="G452" s="18" t="str">
        <f>SUBSTITUTE(IFERROR(VLOOKUP($A452,'Raw - F'!$B:$N,10,FALSE),""),"0","")</f>
        <v/>
      </c>
      <c r="H452" s="18" t="str">
        <f>SUBSTITUTE(IFERROR(VLOOKUP($A452,'Raw - F'!$B:$N,11,FALSE),""),"0","")</f>
        <v/>
      </c>
      <c r="I452" s="40" t="str">
        <f>IF(IFERROR(VLOOKUP($A452,'Raw - F'!$B:$P,15,FALSE),"")=0,"",IFERROR(VLOOKUP($A452,'Raw - F'!$B:$P,15,FALSE),""))</f>
        <v/>
      </c>
      <c r="J452" s="18">
        <f>IFERROR(VLOOKUP($A452,'Raw - F'!$B:$N,8,FALSE),"")</f>
        <v>1</v>
      </c>
      <c r="K452" s="18">
        <f>IFERROR(VLOOKUP($A452,'Raw - F'!$B:$V,16,FALSE),"")</f>
        <v>0</v>
      </c>
      <c r="L452" s="18" t="str">
        <f>IFERROR(VLOOKUP($A452,'Raw - F'!$B:$O,14,FALSE),"")</f>
        <v>F</v>
      </c>
      <c r="M452" s="18" t="str">
        <f>IFERROR(VLOOKUP($A452,'Raw - F'!$B:$O,6,FALSE),"")</f>
        <v>1m 4f</v>
      </c>
    </row>
    <row r="453" spans="1:13" x14ac:dyDescent="0.35">
      <c r="A453">
        <v>444</v>
      </c>
      <c r="B453" s="19">
        <f>IFERROR(VLOOKUP($A453,'Raw - F'!$B:$Q,2,FALSE),"")</f>
        <v>44063</v>
      </c>
      <c r="C453" s="18" t="str">
        <f>IFERROR(VLOOKUP($A453,'Raw - F'!$B:$Q,4,FALSE),"")</f>
        <v>North</v>
      </c>
      <c r="D453" s="18" t="str">
        <f>IFERROR(VLOOKUP($A453,'Raw - F'!$B:$Q,3,FALSE),"")</f>
        <v>YORK</v>
      </c>
      <c r="E453" s="18" t="str">
        <f>IFERROR(VLOOKUP($A453,'Raw - F'!$B:$Q,9,FALSE),"")</f>
        <v>WFA</v>
      </c>
      <c r="F453" s="18" t="str">
        <f>SUBSTITUTE(IFERROR(VLOOKUP($A453,'Raw - F'!$B:$N,13,FALSE),""),"0","")</f>
        <v>2YO</v>
      </c>
      <c r="G453" s="18" t="str">
        <f>SUBSTITUTE(IFERROR(VLOOKUP($A453,'Raw - F'!$B:$N,10,FALSE),""),"0","")</f>
        <v/>
      </c>
      <c r="H453" s="18" t="str">
        <f>SUBSTITUTE(IFERROR(VLOOKUP($A453,'Raw - F'!$B:$N,11,FALSE),""),"0","")</f>
        <v/>
      </c>
      <c r="I453" s="40" t="str">
        <f>IF(IFERROR(VLOOKUP($A453,'Raw - F'!$B:$P,15,FALSE),"")=0,"",IFERROR(VLOOKUP($A453,'Raw - F'!$B:$P,15,FALSE),""))</f>
        <v/>
      </c>
      <c r="J453" s="18">
        <f>IFERROR(VLOOKUP($A453,'Raw - F'!$B:$N,8,FALSE),"")</f>
        <v>2</v>
      </c>
      <c r="K453" s="18">
        <f>IFERROR(VLOOKUP($A453,'Raw - F'!$B:$V,16,FALSE),"")</f>
        <v>0</v>
      </c>
      <c r="L453" s="18" t="str">
        <f>IFERROR(VLOOKUP($A453,'Raw - F'!$B:$O,14,FALSE),"")</f>
        <v>A</v>
      </c>
      <c r="M453" s="18" t="str">
        <f>IFERROR(VLOOKUP($A453,'Raw - F'!$B:$O,6,FALSE),"")</f>
        <v>6f</v>
      </c>
    </row>
    <row r="454" spans="1:13" x14ac:dyDescent="0.35">
      <c r="A454">
        <v>445</v>
      </c>
      <c r="B454" s="19">
        <f>IFERROR(VLOOKUP($A454,'Raw - F'!$B:$Q,2,FALSE),"")</f>
        <v>44063</v>
      </c>
      <c r="C454" s="18" t="str">
        <f>IFERROR(VLOOKUP($A454,'Raw - F'!$B:$Q,4,FALSE),"")</f>
        <v>North</v>
      </c>
      <c r="D454" s="18" t="str">
        <f>IFERROR(VLOOKUP($A454,'Raw - F'!$B:$Q,3,FALSE),"")</f>
        <v>YORK</v>
      </c>
      <c r="E454" s="18" t="str">
        <f>IFERROR(VLOOKUP($A454,'Raw - F'!$B:$Q,9,FALSE),"")</f>
        <v>Hcap</v>
      </c>
      <c r="F454" s="18" t="str">
        <f>SUBSTITUTE(IFERROR(VLOOKUP($A454,'Raw - F'!$B:$N,13,FALSE),""),"0","")</f>
        <v>3YO+</v>
      </c>
      <c r="G454" s="18" t="str">
        <f>SUBSTITUTE(IFERROR(VLOOKUP($A454,'Raw - F'!$B:$N,10,FALSE),""),"0","")</f>
        <v/>
      </c>
      <c r="H454" s="18" t="str">
        <f>SUBSTITUTE(IFERROR(VLOOKUP($A454,'Raw - F'!$B:$N,11,FALSE),""),"0","")</f>
        <v/>
      </c>
      <c r="I454" s="40" t="str">
        <f>IF(IFERROR(VLOOKUP($A454,'Raw - F'!$B:$P,15,FALSE),"")=0,"",IFERROR(VLOOKUP($A454,'Raw - F'!$B:$P,15,FALSE),""))</f>
        <v/>
      </c>
      <c r="J454" s="18">
        <f>IFERROR(VLOOKUP($A454,'Raw - F'!$B:$N,8,FALSE),"")</f>
        <v>2</v>
      </c>
      <c r="K454" s="18" t="str">
        <f>IFERROR(VLOOKUP($A454,'Raw - F'!$B:$V,16,FALSE),"")</f>
        <v>86-105</v>
      </c>
      <c r="L454" s="18" t="str">
        <f>IFERROR(VLOOKUP($A454,'Raw - F'!$B:$O,14,FALSE),"")</f>
        <v>F</v>
      </c>
      <c r="M454" s="18" t="str">
        <f>IFERROR(VLOOKUP($A454,'Raw - F'!$B:$O,6,FALSE),"")</f>
        <v>7f</v>
      </c>
    </row>
    <row r="455" spans="1:13" x14ac:dyDescent="0.35">
      <c r="A455">
        <v>446</v>
      </c>
      <c r="B455" s="19">
        <f>IFERROR(VLOOKUP($A455,'Raw - F'!$B:$Q,2,FALSE),"")</f>
        <v>44063</v>
      </c>
      <c r="C455" s="18" t="str">
        <f>IFERROR(VLOOKUP($A455,'Raw - F'!$B:$Q,4,FALSE),"")</f>
        <v>North</v>
      </c>
      <c r="D455" s="18" t="str">
        <f>IFERROR(VLOOKUP($A455,'Raw - F'!$B:$Q,3,FALSE),"")</f>
        <v>YORK</v>
      </c>
      <c r="E455" s="18" t="str">
        <f>IFERROR(VLOOKUP($A455,'Raw - F'!$B:$Q,9,FALSE),"")</f>
        <v>Hcap</v>
      </c>
      <c r="F455" s="18" t="str">
        <f>SUBSTITUTE(IFERROR(VLOOKUP($A455,'Raw - F'!$B:$N,13,FALSE),""),"0","")</f>
        <v>2YO</v>
      </c>
      <c r="G455" s="18" t="str">
        <f>SUBSTITUTE(IFERROR(VLOOKUP($A455,'Raw - F'!$B:$N,10,FALSE),""),"0","")</f>
        <v/>
      </c>
      <c r="H455" s="18" t="str">
        <f>SUBSTITUTE(IFERROR(VLOOKUP($A455,'Raw - F'!$B:$N,11,FALSE),""),"0","")</f>
        <v/>
      </c>
      <c r="I455" s="40" t="str">
        <f>IF(IFERROR(VLOOKUP($A455,'Raw - F'!$B:$P,15,FALSE),"")=0,"",IFERROR(VLOOKUP($A455,'Raw - F'!$B:$P,15,FALSE),""))</f>
        <v/>
      </c>
      <c r="J455" s="18">
        <f>IFERROR(VLOOKUP($A455,'Raw - F'!$B:$N,8,FALSE),"")</f>
        <v>2</v>
      </c>
      <c r="K455" s="18">
        <f>IFERROR(VLOOKUP($A455,'Raw - F'!$B:$V,16,FALSE),"")</f>
        <v>0</v>
      </c>
      <c r="L455" s="18" t="str">
        <f>IFERROR(VLOOKUP($A455,'Raw - F'!$B:$O,14,FALSE),"")</f>
        <v>A</v>
      </c>
      <c r="M455" s="18" t="str">
        <f>IFERROR(VLOOKUP($A455,'Raw - F'!$B:$O,6,FALSE),"")</f>
        <v>7f</v>
      </c>
    </row>
    <row r="456" spans="1:13" x14ac:dyDescent="0.35">
      <c r="A456">
        <v>447</v>
      </c>
      <c r="B456" s="19">
        <f>IFERROR(VLOOKUP($A456,'Raw - F'!$B:$Q,2,FALSE),"")</f>
        <v>44064</v>
      </c>
      <c r="C456" s="18" t="str">
        <f>IFERROR(VLOOKUP($A456,'Raw - F'!$B:$Q,4,FALSE),"")</f>
        <v>South</v>
      </c>
      <c r="D456" s="18" t="str">
        <f>IFERROR(VLOOKUP($A456,'Raw - F'!$B:$Q,3,FALSE),"")</f>
        <v>SALISBURY</v>
      </c>
      <c r="E456" s="18" t="str">
        <f>IFERROR(VLOOKUP($A456,'Raw - F'!$B:$Q,9,FALSE),"")</f>
        <v>Hcap</v>
      </c>
      <c r="F456" s="18" t="str">
        <f>SUBSTITUTE(IFERROR(VLOOKUP($A456,'Raw - F'!$B:$N,13,FALSE),""),"0","")</f>
        <v>3YO</v>
      </c>
      <c r="G456" s="18" t="str">
        <f>SUBSTITUTE(IFERROR(VLOOKUP($A456,'Raw - F'!$B:$N,10,FALSE),""),"0","")</f>
        <v/>
      </c>
      <c r="H456" s="18" t="str">
        <f>SUBSTITUTE(IFERROR(VLOOKUP($A456,'Raw - F'!$B:$N,11,FALSE),""),"0","")</f>
        <v/>
      </c>
      <c r="I456" s="40" t="str">
        <f>IF(IFERROR(VLOOKUP($A456,'Raw - F'!$B:$P,15,FALSE),"")=0,"",IFERROR(VLOOKUP($A456,'Raw - F'!$B:$P,15,FALSE),""))</f>
        <v/>
      </c>
      <c r="J456" s="18">
        <f>IFERROR(VLOOKUP($A456,'Raw - F'!$B:$N,8,FALSE),"")</f>
        <v>5</v>
      </c>
      <c r="K456" s="18" t="str">
        <f>IFERROR(VLOOKUP($A456,'Raw - F'!$B:$V,16,FALSE),"")</f>
        <v>51-70</v>
      </c>
      <c r="L456" s="18" t="str">
        <f>IFERROR(VLOOKUP($A456,'Raw - F'!$B:$O,14,FALSE),"")</f>
        <v>A</v>
      </c>
      <c r="M456" s="18" t="str">
        <f>IFERROR(VLOOKUP($A456,'Raw - F'!$B:$O,6,FALSE),"")</f>
        <v>7f</v>
      </c>
    </row>
    <row r="457" spans="1:13" x14ac:dyDescent="0.35">
      <c r="A457">
        <v>448</v>
      </c>
      <c r="B457" s="19">
        <f>IFERROR(VLOOKUP($A457,'Raw - F'!$B:$Q,2,FALSE),"")</f>
        <v>44064</v>
      </c>
      <c r="C457" s="18" t="str">
        <f>IFERROR(VLOOKUP($A457,'Raw - F'!$B:$Q,4,FALSE),"")</f>
        <v>South</v>
      </c>
      <c r="D457" s="18" t="str">
        <f>IFERROR(VLOOKUP($A457,'Raw - F'!$B:$Q,3,FALSE),"")</f>
        <v>SALISBURY</v>
      </c>
      <c r="E457" s="18" t="str">
        <f>IFERROR(VLOOKUP($A457,'Raw - F'!$B:$Q,9,FALSE),"")</f>
        <v>Hcap</v>
      </c>
      <c r="F457" s="18" t="str">
        <f>SUBSTITUTE(IFERROR(VLOOKUP($A457,'Raw - F'!$B:$N,13,FALSE),""),"0","")</f>
        <v>3YO+</v>
      </c>
      <c r="G457" s="18" t="str">
        <f>SUBSTITUTE(IFERROR(VLOOKUP($A457,'Raw - F'!$B:$N,10,FALSE),""),"0","")</f>
        <v/>
      </c>
      <c r="H457" s="18" t="str">
        <f>SUBSTITUTE(IFERROR(VLOOKUP($A457,'Raw - F'!$B:$N,11,FALSE),""),"0","")</f>
        <v/>
      </c>
      <c r="I457" s="40" t="str">
        <f>IF(IFERROR(VLOOKUP($A457,'Raw - F'!$B:$P,15,FALSE),"")=0,"",IFERROR(VLOOKUP($A457,'Raw - F'!$B:$P,15,FALSE),""))</f>
        <v/>
      </c>
      <c r="J457" s="18">
        <f>IFERROR(VLOOKUP($A457,'Raw - F'!$B:$N,8,FALSE),"")</f>
        <v>5</v>
      </c>
      <c r="K457" s="18" t="str">
        <f>IFERROR(VLOOKUP($A457,'Raw - F'!$B:$V,16,FALSE),"")</f>
        <v>51-70</v>
      </c>
      <c r="L457" s="18" t="str">
        <f>IFERROR(VLOOKUP($A457,'Raw - F'!$B:$O,14,FALSE),"")</f>
        <v>A</v>
      </c>
      <c r="M457" s="18" t="str">
        <f>IFERROR(VLOOKUP($A457,'Raw - F'!$B:$O,6,FALSE),"")</f>
        <v>1m</v>
      </c>
    </row>
    <row r="458" spans="1:13" x14ac:dyDescent="0.35">
      <c r="A458">
        <v>449</v>
      </c>
      <c r="B458" s="19">
        <f>IFERROR(VLOOKUP($A458,'Raw - F'!$B:$Q,2,FALSE),"")</f>
        <v>44064</v>
      </c>
      <c r="C458" s="18" t="str">
        <f>IFERROR(VLOOKUP($A458,'Raw - F'!$B:$Q,4,FALSE),"")</f>
        <v>South</v>
      </c>
      <c r="D458" s="18" t="str">
        <f>IFERROR(VLOOKUP($A458,'Raw - F'!$B:$Q,3,FALSE),"")</f>
        <v>SALISBURY</v>
      </c>
      <c r="E458" s="18" t="str">
        <f>IFERROR(VLOOKUP($A458,'Raw - F'!$B:$Q,9,FALSE),"")</f>
        <v>Hcap</v>
      </c>
      <c r="F458" s="18" t="str">
        <f>SUBSTITUTE(IFERROR(VLOOKUP($A458,'Raw - F'!$B:$N,13,FALSE),""),"0","")</f>
        <v>2YO</v>
      </c>
      <c r="G458" s="18" t="str">
        <f>SUBSTITUTE(IFERROR(VLOOKUP($A458,'Raw - F'!$B:$N,10,FALSE),""),"0","")</f>
        <v/>
      </c>
      <c r="H458" s="18" t="str">
        <f>SUBSTITUTE(IFERROR(VLOOKUP($A458,'Raw - F'!$B:$N,11,FALSE),""),"0","")</f>
        <v/>
      </c>
      <c r="I458" s="40" t="str">
        <f>IF(IFERROR(VLOOKUP($A458,'Raw - F'!$B:$P,15,FALSE),"")=0,"",IFERROR(VLOOKUP($A458,'Raw - F'!$B:$P,15,FALSE),""))</f>
        <v/>
      </c>
      <c r="J458" s="18">
        <f>IFERROR(VLOOKUP($A458,'Raw - F'!$B:$N,8,FALSE),"")</f>
        <v>5</v>
      </c>
      <c r="K458" s="18" t="str">
        <f>IFERROR(VLOOKUP($A458,'Raw - F'!$B:$V,16,FALSE),"")</f>
        <v>56-75</v>
      </c>
      <c r="L458" s="18" t="str">
        <f>IFERROR(VLOOKUP($A458,'Raw - F'!$B:$O,14,FALSE),"")</f>
        <v>A</v>
      </c>
      <c r="M458" s="18" t="str">
        <f>IFERROR(VLOOKUP($A458,'Raw - F'!$B:$O,6,FALSE),"")</f>
        <v>1m</v>
      </c>
    </row>
    <row r="459" spans="1:13" x14ac:dyDescent="0.35">
      <c r="A459">
        <v>450</v>
      </c>
      <c r="B459" s="19">
        <f>IFERROR(VLOOKUP($A459,'Raw - F'!$B:$Q,2,FALSE),"")</f>
        <v>44064</v>
      </c>
      <c r="C459" s="18" t="str">
        <f>IFERROR(VLOOKUP($A459,'Raw - F'!$B:$Q,4,FALSE),"")</f>
        <v>South</v>
      </c>
      <c r="D459" s="18" t="str">
        <f>IFERROR(VLOOKUP($A459,'Raw - F'!$B:$Q,3,FALSE),"")</f>
        <v>SALISBURY</v>
      </c>
      <c r="E459" s="18" t="str">
        <f>IFERROR(VLOOKUP($A459,'Raw - F'!$B:$Q,9,FALSE),"")</f>
        <v>WFA</v>
      </c>
      <c r="F459" s="18" t="str">
        <f>SUBSTITUTE(IFERROR(VLOOKUP($A459,'Raw - F'!$B:$N,13,FALSE),""),"0","")</f>
        <v>2YO</v>
      </c>
      <c r="G459" s="18" t="str">
        <f>SUBSTITUTE(IFERROR(VLOOKUP($A459,'Raw - F'!$B:$N,10,FALSE),""),"0","")</f>
        <v>Nov</v>
      </c>
      <c r="H459" s="18" t="str">
        <f>SUBSTITUTE(IFERROR(VLOOKUP($A459,'Raw - F'!$B:$N,11,FALSE),""),"0","")</f>
        <v>Auct</v>
      </c>
      <c r="I459" s="40">
        <f>IF(IFERROR(VLOOKUP($A459,'Raw - F'!$B:$P,15,FALSE),"")=0,"",IFERROR(VLOOKUP($A459,'Raw - F'!$B:$P,15,FALSE),""))</f>
        <v>28000</v>
      </c>
      <c r="J459" s="18">
        <f>IFERROR(VLOOKUP($A459,'Raw - F'!$B:$N,8,FALSE),"")</f>
        <v>5</v>
      </c>
      <c r="K459" s="18">
        <f>IFERROR(VLOOKUP($A459,'Raw - F'!$B:$V,16,FALSE),"")</f>
        <v>0</v>
      </c>
      <c r="L459" s="18" t="str">
        <f>IFERROR(VLOOKUP($A459,'Raw - F'!$B:$O,14,FALSE),"")</f>
        <v>A</v>
      </c>
      <c r="M459" s="18" t="str">
        <f>IFERROR(VLOOKUP($A459,'Raw - F'!$B:$O,6,FALSE),"")</f>
        <v>6f</v>
      </c>
    </row>
    <row r="460" spans="1:13" x14ac:dyDescent="0.35">
      <c r="A460">
        <v>451</v>
      </c>
      <c r="B460" s="19">
        <f>IFERROR(VLOOKUP($A460,'Raw - F'!$B:$Q,2,FALSE),"")</f>
        <v>44064</v>
      </c>
      <c r="C460" s="18" t="str">
        <f>IFERROR(VLOOKUP($A460,'Raw - F'!$B:$Q,4,FALSE),"")</f>
        <v>South</v>
      </c>
      <c r="D460" s="18" t="str">
        <f>IFERROR(VLOOKUP($A460,'Raw - F'!$B:$Q,3,FALSE),"")</f>
        <v>SALISBURY</v>
      </c>
      <c r="E460" s="18" t="str">
        <f>IFERROR(VLOOKUP($A460,'Raw - F'!$B:$Q,9,FALSE),"")</f>
        <v>Hcap</v>
      </c>
      <c r="F460" s="18" t="str">
        <f>SUBSTITUTE(IFERROR(VLOOKUP($A460,'Raw - F'!$B:$N,13,FALSE),""),"0","")</f>
        <v>3YO+</v>
      </c>
      <c r="G460" s="18" t="str">
        <f>SUBSTITUTE(IFERROR(VLOOKUP($A460,'Raw - F'!$B:$N,10,FALSE),""),"0","")</f>
        <v/>
      </c>
      <c r="H460" s="18" t="str">
        <f>SUBSTITUTE(IFERROR(VLOOKUP($A460,'Raw - F'!$B:$N,11,FALSE),""),"0","")</f>
        <v/>
      </c>
      <c r="I460" s="40" t="str">
        <f>IF(IFERROR(VLOOKUP($A460,'Raw - F'!$B:$P,15,FALSE),"")=0,"",IFERROR(VLOOKUP($A460,'Raw - F'!$B:$P,15,FALSE),""))</f>
        <v/>
      </c>
      <c r="J460" s="18">
        <f>IFERROR(VLOOKUP($A460,'Raw - F'!$B:$N,8,FALSE),"")</f>
        <v>4</v>
      </c>
      <c r="K460" s="18" t="str">
        <f>IFERROR(VLOOKUP($A460,'Raw - F'!$B:$V,16,FALSE),"")</f>
        <v>61-80</v>
      </c>
      <c r="L460" s="18" t="str">
        <f>IFERROR(VLOOKUP($A460,'Raw - F'!$B:$O,14,FALSE),"")</f>
        <v>A</v>
      </c>
      <c r="M460" s="18" t="str">
        <f>IFERROR(VLOOKUP($A460,'Raw - F'!$B:$O,6,FALSE),"")</f>
        <v>1m 6f</v>
      </c>
    </row>
    <row r="461" spans="1:13" x14ac:dyDescent="0.35">
      <c r="A461">
        <v>452</v>
      </c>
      <c r="B461" s="19">
        <f>IFERROR(VLOOKUP($A461,'Raw - F'!$B:$Q,2,FALSE),"")</f>
        <v>44064</v>
      </c>
      <c r="C461" s="18" t="str">
        <f>IFERROR(VLOOKUP($A461,'Raw - F'!$B:$Q,4,FALSE),"")</f>
        <v>South</v>
      </c>
      <c r="D461" s="18" t="str">
        <f>IFERROR(VLOOKUP($A461,'Raw - F'!$B:$Q,3,FALSE),"")</f>
        <v>SALISBURY</v>
      </c>
      <c r="E461" s="18" t="str">
        <f>IFERROR(VLOOKUP($A461,'Raw - F'!$B:$Q,9,FALSE),"")</f>
        <v>WFA</v>
      </c>
      <c r="F461" s="18" t="str">
        <f>SUBSTITUTE(IFERROR(VLOOKUP($A461,'Raw - F'!$B:$N,13,FALSE),""),"0","")</f>
        <v>2YO</v>
      </c>
      <c r="G461" s="18" t="str">
        <f>SUBSTITUTE(IFERROR(VLOOKUP($A461,'Raw - F'!$B:$N,10,FALSE),""),"0","")</f>
        <v/>
      </c>
      <c r="H461" s="18" t="str">
        <f>SUBSTITUTE(IFERROR(VLOOKUP($A461,'Raw - F'!$B:$N,11,FALSE),""),"0","")</f>
        <v/>
      </c>
      <c r="I461" s="40" t="str">
        <f>IF(IFERROR(VLOOKUP($A461,'Raw - F'!$B:$P,15,FALSE),"")=0,"",IFERROR(VLOOKUP($A461,'Raw - F'!$B:$P,15,FALSE),""))</f>
        <v/>
      </c>
      <c r="J461" s="18">
        <f>IFERROR(VLOOKUP($A461,'Raw - F'!$B:$N,8,FALSE),"")</f>
        <v>1</v>
      </c>
      <c r="K461" s="18">
        <f>IFERROR(VLOOKUP($A461,'Raw - F'!$B:$V,16,FALSE),"")</f>
        <v>0</v>
      </c>
      <c r="L461" s="18" t="str">
        <f>IFERROR(VLOOKUP($A461,'Raw - F'!$B:$O,14,FALSE),"")</f>
        <v>A</v>
      </c>
      <c r="M461" s="18" t="str">
        <f>IFERROR(VLOOKUP($A461,'Raw - F'!$B:$O,6,FALSE),"")</f>
        <v>1m</v>
      </c>
    </row>
    <row r="462" spans="1:13" x14ac:dyDescent="0.35">
      <c r="A462">
        <v>453</v>
      </c>
      <c r="B462" s="19">
        <f>IFERROR(VLOOKUP($A462,'Raw - F'!$B:$Q,2,FALSE),"")</f>
        <v>44064</v>
      </c>
      <c r="C462" s="18" t="str">
        <f>IFERROR(VLOOKUP($A462,'Raw - F'!$B:$Q,4,FALSE),"")</f>
        <v>South</v>
      </c>
      <c r="D462" s="18" t="str">
        <f>IFERROR(VLOOKUP($A462,'Raw - F'!$B:$Q,3,FALSE),"")</f>
        <v>SALISBURY</v>
      </c>
      <c r="E462" s="18" t="str">
        <f>IFERROR(VLOOKUP($A462,'Raw - F'!$B:$Q,9,FALSE),"")</f>
        <v>Hcap</v>
      </c>
      <c r="F462" s="18" t="str">
        <f>SUBSTITUTE(IFERROR(VLOOKUP($A462,'Raw - F'!$B:$N,13,FALSE),""),"0","")</f>
        <v>3YO+</v>
      </c>
      <c r="G462" s="18" t="str">
        <f>SUBSTITUTE(IFERROR(VLOOKUP($A462,'Raw - F'!$B:$N,10,FALSE),""),"0","")</f>
        <v/>
      </c>
      <c r="H462" s="18" t="str">
        <f>SUBSTITUTE(IFERROR(VLOOKUP($A462,'Raw - F'!$B:$N,11,FALSE),""),"0","")</f>
        <v/>
      </c>
      <c r="I462" s="40" t="str">
        <f>IF(IFERROR(VLOOKUP($A462,'Raw - F'!$B:$P,15,FALSE),"")=0,"",IFERROR(VLOOKUP($A462,'Raw - F'!$B:$P,15,FALSE),""))</f>
        <v/>
      </c>
      <c r="J462" s="18">
        <f>IFERROR(VLOOKUP($A462,'Raw - F'!$B:$N,8,FALSE),"")</f>
        <v>5</v>
      </c>
      <c r="K462" s="18" t="str">
        <f>IFERROR(VLOOKUP($A462,'Raw - F'!$B:$V,16,FALSE),"")</f>
        <v>61-80</v>
      </c>
      <c r="L462" s="18" t="str">
        <f>IFERROR(VLOOKUP($A462,'Raw - F'!$B:$O,14,FALSE),"")</f>
        <v>F</v>
      </c>
      <c r="M462" s="18" t="str">
        <f>IFERROR(VLOOKUP($A462,'Raw - F'!$B:$O,6,FALSE),"")</f>
        <v>1m</v>
      </c>
    </row>
    <row r="463" spans="1:13" x14ac:dyDescent="0.35">
      <c r="A463">
        <v>454</v>
      </c>
      <c r="B463" s="19">
        <f>IFERROR(VLOOKUP($A463,'Raw - F'!$B:$Q,2,FALSE),"")</f>
        <v>44064</v>
      </c>
      <c r="C463" s="18" t="str">
        <f>IFERROR(VLOOKUP($A463,'Raw - F'!$B:$Q,4,FALSE),"")</f>
        <v>South</v>
      </c>
      <c r="D463" s="18" t="str">
        <f>IFERROR(VLOOKUP($A463,'Raw - F'!$B:$Q,3,FALSE),"")</f>
        <v>SALISBURY</v>
      </c>
      <c r="E463" s="18" t="str">
        <f>IFERROR(VLOOKUP($A463,'Raw - F'!$B:$Q,9,FALSE),"")</f>
        <v>Hcap</v>
      </c>
      <c r="F463" s="18" t="str">
        <f>SUBSTITUTE(IFERROR(VLOOKUP($A463,'Raw - F'!$B:$N,13,FALSE),""),"0","")</f>
        <v>3YO+</v>
      </c>
      <c r="G463" s="18" t="str">
        <f>SUBSTITUTE(IFERROR(VLOOKUP($A463,'Raw - F'!$B:$N,10,FALSE),""),"0","")</f>
        <v/>
      </c>
      <c r="H463" s="18" t="str">
        <f>SUBSTITUTE(IFERROR(VLOOKUP($A463,'Raw - F'!$B:$N,11,FALSE),""),"0","")</f>
        <v/>
      </c>
      <c r="I463" s="40" t="str">
        <f>IF(IFERROR(VLOOKUP($A463,'Raw - F'!$B:$P,15,FALSE),"")=0,"",IFERROR(VLOOKUP($A463,'Raw - F'!$B:$P,15,FALSE),""))</f>
        <v/>
      </c>
      <c r="J463" s="18">
        <f>IFERROR(VLOOKUP($A463,'Raw - F'!$B:$N,8,FALSE),"")</f>
        <v>4</v>
      </c>
      <c r="K463" s="18" t="str">
        <f>IFERROR(VLOOKUP($A463,'Raw - F'!$B:$V,16,FALSE),"")</f>
        <v>66-85</v>
      </c>
      <c r="L463" s="18" t="str">
        <f>IFERROR(VLOOKUP($A463,'Raw - F'!$B:$O,14,FALSE),"")</f>
        <v>A</v>
      </c>
      <c r="M463" s="18" t="str">
        <f>IFERROR(VLOOKUP($A463,'Raw - F'!$B:$O,6,FALSE),"")</f>
        <v>5f</v>
      </c>
    </row>
    <row r="464" spans="1:13" x14ac:dyDescent="0.35">
      <c r="A464">
        <v>455</v>
      </c>
      <c r="B464" s="19">
        <f>IFERROR(VLOOKUP($A464,'Raw - F'!$B:$Q,2,FALSE),"")</f>
        <v>44064</v>
      </c>
      <c r="C464" s="18" t="str">
        <f>IFERROR(VLOOKUP($A464,'Raw - F'!$B:$Q,4,FALSE),"")</f>
        <v>Midlands</v>
      </c>
      <c r="D464" s="18" t="str">
        <f>IFERROR(VLOOKUP($A464,'Raw - F'!$B:$Q,3,FALSE),"")</f>
        <v>WOLVERHAMPTON</v>
      </c>
      <c r="E464" s="18" t="str">
        <f>IFERROR(VLOOKUP($A464,'Raw - F'!$B:$Q,9,FALSE),"")</f>
        <v>Hcap</v>
      </c>
      <c r="F464" s="18" t="str">
        <f>SUBSTITUTE(IFERROR(VLOOKUP($A464,'Raw - F'!$B:$N,13,FALSE),""),"0","")</f>
        <v>3YO+</v>
      </c>
      <c r="G464" s="18" t="str">
        <f>SUBSTITUTE(IFERROR(VLOOKUP($A464,'Raw - F'!$B:$N,10,FALSE),""),"0","")</f>
        <v/>
      </c>
      <c r="H464" s="18" t="str">
        <f>SUBSTITUTE(IFERROR(VLOOKUP($A464,'Raw - F'!$B:$N,11,FALSE),""),"0","")</f>
        <v/>
      </c>
      <c r="I464" s="40" t="str">
        <f>IF(IFERROR(VLOOKUP($A464,'Raw - F'!$B:$P,15,FALSE),"")=0,"",IFERROR(VLOOKUP($A464,'Raw - F'!$B:$P,15,FALSE),""))</f>
        <v/>
      </c>
      <c r="J464" s="18">
        <f>IFERROR(VLOOKUP($A464,'Raw - F'!$B:$N,8,FALSE),"")</f>
        <v>6</v>
      </c>
      <c r="K464" s="18" t="str">
        <f>IFERROR(VLOOKUP($A464,'Raw - F'!$B:$V,16,FALSE),"")</f>
        <v>46-65</v>
      </c>
      <c r="L464" s="18" t="str">
        <f>IFERROR(VLOOKUP($A464,'Raw - F'!$B:$O,14,FALSE),"")</f>
        <v>A</v>
      </c>
      <c r="M464" s="18" t="str">
        <f>IFERROR(VLOOKUP($A464,'Raw - F'!$B:$O,6,FALSE),"")</f>
        <v>1m 6f</v>
      </c>
    </row>
    <row r="465" spans="1:13" x14ac:dyDescent="0.35">
      <c r="A465">
        <v>456</v>
      </c>
      <c r="B465" s="19">
        <f>IFERROR(VLOOKUP($A465,'Raw - F'!$B:$Q,2,FALSE),"")</f>
        <v>44064</v>
      </c>
      <c r="C465" s="18" t="str">
        <f>IFERROR(VLOOKUP($A465,'Raw - F'!$B:$Q,4,FALSE),"")</f>
        <v>Midlands</v>
      </c>
      <c r="D465" s="18" t="str">
        <f>IFERROR(VLOOKUP($A465,'Raw - F'!$B:$Q,3,FALSE),"")</f>
        <v>WOLVERHAMPTON</v>
      </c>
      <c r="E465" s="18" t="str">
        <f>IFERROR(VLOOKUP($A465,'Raw - F'!$B:$Q,9,FALSE),"")</f>
        <v>Hcap</v>
      </c>
      <c r="F465" s="18" t="str">
        <f>SUBSTITUTE(IFERROR(VLOOKUP($A465,'Raw - F'!$B:$N,13,FALSE),""),"0","")</f>
        <v>3YO+</v>
      </c>
      <c r="G465" s="18" t="str">
        <f>SUBSTITUTE(IFERROR(VLOOKUP($A465,'Raw - F'!$B:$N,10,FALSE),""),"0","")</f>
        <v/>
      </c>
      <c r="H465" s="18" t="str">
        <f>SUBSTITUTE(IFERROR(VLOOKUP($A465,'Raw - F'!$B:$N,11,FALSE),""),"0","")</f>
        <v/>
      </c>
      <c r="I465" s="40" t="str">
        <f>IF(IFERROR(VLOOKUP($A465,'Raw - F'!$B:$P,15,FALSE),"")=0,"",IFERROR(VLOOKUP($A465,'Raw - F'!$B:$P,15,FALSE),""))</f>
        <v/>
      </c>
      <c r="J465" s="18">
        <f>IFERROR(VLOOKUP($A465,'Raw - F'!$B:$N,8,FALSE),"")</f>
        <v>6</v>
      </c>
      <c r="K465" s="18" t="str">
        <f>IFERROR(VLOOKUP($A465,'Raw - F'!$B:$V,16,FALSE),"")</f>
        <v>46-65</v>
      </c>
      <c r="L465" s="18" t="str">
        <f>IFERROR(VLOOKUP($A465,'Raw - F'!$B:$O,14,FALSE),"")</f>
        <v>A</v>
      </c>
      <c r="M465" s="18" t="str">
        <f>IFERROR(VLOOKUP($A465,'Raw - F'!$B:$O,6,FALSE),"")</f>
        <v>6f</v>
      </c>
    </row>
    <row r="466" spans="1:13" x14ac:dyDescent="0.35">
      <c r="A466">
        <v>457</v>
      </c>
      <c r="B466" s="19">
        <f>IFERROR(VLOOKUP($A466,'Raw - F'!$B:$Q,2,FALSE),"")</f>
        <v>44064</v>
      </c>
      <c r="C466" s="18" t="str">
        <f>IFERROR(VLOOKUP($A466,'Raw - F'!$B:$Q,4,FALSE),"")</f>
        <v>Midlands</v>
      </c>
      <c r="D466" s="18" t="str">
        <f>IFERROR(VLOOKUP($A466,'Raw - F'!$B:$Q,3,FALSE),"")</f>
        <v>WOLVERHAMPTON</v>
      </c>
      <c r="E466" s="18" t="str">
        <f>IFERROR(VLOOKUP($A466,'Raw - F'!$B:$Q,9,FALSE),"")</f>
        <v>Hcap</v>
      </c>
      <c r="F466" s="18" t="str">
        <f>SUBSTITUTE(IFERROR(VLOOKUP($A466,'Raw - F'!$B:$N,13,FALSE),""),"0","")</f>
        <v>2YO</v>
      </c>
      <c r="G466" s="18" t="str">
        <f>SUBSTITUTE(IFERROR(VLOOKUP($A466,'Raw - F'!$B:$N,10,FALSE),""),"0","")</f>
        <v/>
      </c>
      <c r="H466" s="18" t="str">
        <f>SUBSTITUTE(IFERROR(VLOOKUP($A466,'Raw - F'!$B:$N,11,FALSE),""),"0","")</f>
        <v/>
      </c>
      <c r="I466" s="40" t="str">
        <f>IF(IFERROR(VLOOKUP($A466,'Raw - F'!$B:$P,15,FALSE),"")=0,"",IFERROR(VLOOKUP($A466,'Raw - F'!$B:$P,15,FALSE),""))</f>
        <v/>
      </c>
      <c r="J466" s="18">
        <f>IFERROR(VLOOKUP($A466,'Raw - F'!$B:$N,8,FALSE),"")</f>
        <v>6</v>
      </c>
      <c r="K466" s="18" t="str">
        <f>IFERROR(VLOOKUP($A466,'Raw - F'!$B:$V,16,FALSE),"")</f>
        <v>41-60</v>
      </c>
      <c r="L466" s="18" t="str">
        <f>IFERROR(VLOOKUP($A466,'Raw - F'!$B:$O,14,FALSE),"")</f>
        <v>A</v>
      </c>
      <c r="M466" s="18" t="str">
        <f>IFERROR(VLOOKUP($A466,'Raw - F'!$B:$O,6,FALSE),"")</f>
        <v>6f</v>
      </c>
    </row>
    <row r="467" spans="1:13" x14ac:dyDescent="0.35">
      <c r="A467">
        <v>458</v>
      </c>
      <c r="B467" s="19">
        <f>IFERROR(VLOOKUP($A467,'Raw - F'!$B:$Q,2,FALSE),"")</f>
        <v>44064</v>
      </c>
      <c r="C467" s="18" t="str">
        <f>IFERROR(VLOOKUP($A467,'Raw - F'!$B:$Q,4,FALSE),"")</f>
        <v>Midlands</v>
      </c>
      <c r="D467" s="18" t="str">
        <f>IFERROR(VLOOKUP($A467,'Raw - F'!$B:$Q,3,FALSE),"")</f>
        <v>WOLVERHAMPTON</v>
      </c>
      <c r="E467" s="18" t="str">
        <f>IFERROR(VLOOKUP($A467,'Raw - F'!$B:$Q,9,FALSE),"")</f>
        <v>Hcap</v>
      </c>
      <c r="F467" s="18" t="str">
        <f>SUBSTITUTE(IFERROR(VLOOKUP($A467,'Raw - F'!$B:$N,13,FALSE),""),"0","")</f>
        <v>3YO+</v>
      </c>
      <c r="G467" s="18" t="str">
        <f>SUBSTITUTE(IFERROR(VLOOKUP($A467,'Raw - F'!$B:$N,10,FALSE),""),"0","")</f>
        <v/>
      </c>
      <c r="H467" s="18" t="str">
        <f>SUBSTITUTE(IFERROR(VLOOKUP($A467,'Raw - F'!$B:$N,11,FALSE),""),"0","")</f>
        <v/>
      </c>
      <c r="I467" s="40" t="str">
        <f>IF(IFERROR(VLOOKUP($A467,'Raw - F'!$B:$P,15,FALSE),"")=0,"",IFERROR(VLOOKUP($A467,'Raw - F'!$B:$P,15,FALSE),""))</f>
        <v/>
      </c>
      <c r="J467" s="18">
        <f>IFERROR(VLOOKUP($A467,'Raw - F'!$B:$N,8,FALSE),"")</f>
        <v>4</v>
      </c>
      <c r="K467" s="18" t="str">
        <f>IFERROR(VLOOKUP($A467,'Raw - F'!$B:$V,16,FALSE),"")</f>
        <v>61-80</v>
      </c>
      <c r="L467" s="18" t="str">
        <f>IFERROR(VLOOKUP($A467,'Raw - F'!$B:$O,14,FALSE),"")</f>
        <v>A</v>
      </c>
      <c r="M467" s="18" t="str">
        <f>IFERROR(VLOOKUP($A467,'Raw - F'!$B:$O,6,FALSE),"")</f>
        <v>1m 2f</v>
      </c>
    </row>
    <row r="468" spans="1:13" x14ac:dyDescent="0.35">
      <c r="A468">
        <v>459</v>
      </c>
      <c r="B468" s="19">
        <f>IFERROR(VLOOKUP($A468,'Raw - F'!$B:$Q,2,FALSE),"")</f>
        <v>44064</v>
      </c>
      <c r="C468" s="18" t="str">
        <f>IFERROR(VLOOKUP($A468,'Raw - F'!$B:$Q,4,FALSE),"")</f>
        <v>Midlands</v>
      </c>
      <c r="D468" s="18" t="str">
        <f>IFERROR(VLOOKUP($A468,'Raw - F'!$B:$Q,3,FALSE),"")</f>
        <v>WOLVERHAMPTON</v>
      </c>
      <c r="E468" s="18" t="str">
        <f>IFERROR(VLOOKUP($A468,'Raw - F'!$B:$Q,9,FALSE),"")</f>
        <v>WFA</v>
      </c>
      <c r="F468" s="18" t="str">
        <f>SUBSTITUTE(IFERROR(VLOOKUP($A468,'Raw - F'!$B:$N,13,FALSE),""),"0","")</f>
        <v>2YO</v>
      </c>
      <c r="G468" s="18" t="str">
        <f>SUBSTITUTE(IFERROR(VLOOKUP($A468,'Raw - F'!$B:$N,10,FALSE),""),"0","")</f>
        <v>Nov</v>
      </c>
      <c r="H468" s="18" t="str">
        <f>SUBSTITUTE(IFERROR(VLOOKUP($A468,'Raw - F'!$B:$N,11,FALSE),""),"0","")</f>
        <v>Auct</v>
      </c>
      <c r="I468" s="40">
        <f>IF(IFERROR(VLOOKUP($A468,'Raw - F'!$B:$P,15,FALSE),"")=0,"",IFERROR(VLOOKUP($A468,'Raw - F'!$B:$P,15,FALSE),""))</f>
        <v>28000</v>
      </c>
      <c r="J468" s="18">
        <f>IFERROR(VLOOKUP($A468,'Raw - F'!$B:$N,8,FALSE),"")</f>
        <v>5</v>
      </c>
      <c r="K468" s="18">
        <f>IFERROR(VLOOKUP($A468,'Raw - F'!$B:$V,16,FALSE),"")</f>
        <v>0</v>
      </c>
      <c r="L468" s="18" t="str">
        <f>IFERROR(VLOOKUP($A468,'Raw - F'!$B:$O,14,FALSE),"")</f>
        <v>A</v>
      </c>
      <c r="M468" s="18" t="str">
        <f>IFERROR(VLOOKUP($A468,'Raw - F'!$B:$O,6,FALSE),"")</f>
        <v>7f</v>
      </c>
    </row>
    <row r="469" spans="1:13" x14ac:dyDescent="0.35">
      <c r="A469">
        <v>460</v>
      </c>
      <c r="B469" s="19">
        <f>IFERROR(VLOOKUP($A469,'Raw - F'!$B:$Q,2,FALSE),"")</f>
        <v>44064</v>
      </c>
      <c r="C469" s="18" t="str">
        <f>IFERROR(VLOOKUP($A469,'Raw - F'!$B:$Q,4,FALSE),"")</f>
        <v>Midlands</v>
      </c>
      <c r="D469" s="18" t="str">
        <f>IFERROR(VLOOKUP($A469,'Raw - F'!$B:$Q,3,FALSE),"")</f>
        <v>WOLVERHAMPTON</v>
      </c>
      <c r="E469" s="18" t="str">
        <f>IFERROR(VLOOKUP($A469,'Raw - F'!$B:$Q,9,FALSE),"")</f>
        <v>WFA</v>
      </c>
      <c r="F469" s="18" t="str">
        <f>SUBSTITUTE(IFERROR(VLOOKUP($A469,'Raw - F'!$B:$N,13,FALSE),""),"0","")</f>
        <v>3-4YO</v>
      </c>
      <c r="G469" s="18" t="str">
        <f>SUBSTITUTE(IFERROR(VLOOKUP($A469,'Raw - F'!$B:$N,10,FALSE),""),"0","")</f>
        <v>Nov</v>
      </c>
      <c r="H469" s="18" t="str">
        <f>SUBSTITUTE(IFERROR(VLOOKUP($A469,'Raw - F'!$B:$N,11,FALSE),""),"0","")</f>
        <v/>
      </c>
      <c r="I469" s="40" t="str">
        <f>IF(IFERROR(VLOOKUP($A469,'Raw - F'!$B:$P,15,FALSE),"")=0,"",IFERROR(VLOOKUP($A469,'Raw - F'!$B:$P,15,FALSE),""))</f>
        <v/>
      </c>
      <c r="J469" s="18">
        <f>IFERROR(VLOOKUP($A469,'Raw - F'!$B:$N,8,FALSE),"")</f>
        <v>5</v>
      </c>
      <c r="K469" s="18">
        <f>IFERROR(VLOOKUP($A469,'Raw - F'!$B:$V,16,FALSE),"")</f>
        <v>0</v>
      </c>
      <c r="L469" s="18" t="str">
        <f>IFERROR(VLOOKUP($A469,'Raw - F'!$B:$O,14,FALSE),"")</f>
        <v>F</v>
      </c>
      <c r="M469" s="18" t="str">
        <f>IFERROR(VLOOKUP($A469,'Raw - F'!$B:$O,6,FALSE),"")</f>
        <v>1m 4f</v>
      </c>
    </row>
    <row r="470" spans="1:13" x14ac:dyDescent="0.35">
      <c r="A470">
        <v>461</v>
      </c>
      <c r="B470" s="19">
        <f>IFERROR(VLOOKUP($A470,'Raw - F'!$B:$Q,2,FALSE),"")</f>
        <v>44064</v>
      </c>
      <c r="C470" s="18" t="str">
        <f>IFERROR(VLOOKUP($A470,'Raw - F'!$B:$Q,4,FALSE),"")</f>
        <v>Midlands</v>
      </c>
      <c r="D470" s="18" t="str">
        <f>IFERROR(VLOOKUP($A470,'Raw - F'!$B:$Q,3,FALSE),"")</f>
        <v>WOLVERHAMPTON</v>
      </c>
      <c r="E470" s="18" t="str">
        <f>IFERROR(VLOOKUP($A470,'Raw - F'!$B:$Q,9,FALSE),"")</f>
        <v>Hcap</v>
      </c>
      <c r="F470" s="18" t="str">
        <f>SUBSTITUTE(IFERROR(VLOOKUP($A470,'Raw - F'!$B:$N,13,FALSE),""),"0","")</f>
        <v>3YO+</v>
      </c>
      <c r="G470" s="18" t="str">
        <f>SUBSTITUTE(IFERROR(VLOOKUP($A470,'Raw - F'!$B:$N,10,FALSE),""),"0","")</f>
        <v/>
      </c>
      <c r="H470" s="18" t="str">
        <f>SUBSTITUTE(IFERROR(VLOOKUP($A470,'Raw - F'!$B:$N,11,FALSE),""),"0","")</f>
        <v/>
      </c>
      <c r="I470" s="40" t="str">
        <f>IF(IFERROR(VLOOKUP($A470,'Raw - F'!$B:$P,15,FALSE),"")=0,"",IFERROR(VLOOKUP($A470,'Raw - F'!$B:$P,15,FALSE),""))</f>
        <v/>
      </c>
      <c r="J470" s="18">
        <f>IFERROR(VLOOKUP($A470,'Raw - F'!$B:$N,8,FALSE),"")</f>
        <v>6</v>
      </c>
      <c r="K470" s="18" t="str">
        <f>IFERROR(VLOOKUP($A470,'Raw - F'!$B:$V,16,FALSE),"")</f>
        <v>36-55</v>
      </c>
      <c r="L470" s="18" t="str">
        <f>IFERROR(VLOOKUP($A470,'Raw - F'!$B:$O,14,FALSE),"")</f>
        <v>A</v>
      </c>
      <c r="M470" s="18" t="str">
        <f>IFERROR(VLOOKUP($A470,'Raw - F'!$B:$O,6,FALSE),"")</f>
        <v>5f</v>
      </c>
    </row>
    <row r="471" spans="1:13" x14ac:dyDescent="0.35">
      <c r="A471">
        <v>462</v>
      </c>
      <c r="B471" s="19">
        <f>IFERROR(VLOOKUP($A471,'Raw - F'!$B:$Q,2,FALSE),"")</f>
        <v>44064</v>
      </c>
      <c r="C471" s="18" t="str">
        <f>IFERROR(VLOOKUP($A471,'Raw - F'!$B:$Q,4,FALSE),"")</f>
        <v>Midlands</v>
      </c>
      <c r="D471" s="18" t="str">
        <f>IFERROR(VLOOKUP($A471,'Raw - F'!$B:$Q,3,FALSE),"")</f>
        <v>WOLVERHAMPTON</v>
      </c>
      <c r="E471" s="18" t="str">
        <f>IFERROR(VLOOKUP($A471,'Raw - F'!$B:$Q,9,FALSE),"")</f>
        <v>Hcap</v>
      </c>
      <c r="F471" s="18" t="str">
        <f>SUBSTITUTE(IFERROR(VLOOKUP($A471,'Raw - F'!$B:$N,13,FALSE),""),"0","")</f>
        <v>3YO</v>
      </c>
      <c r="G471" s="18" t="str">
        <f>SUBSTITUTE(IFERROR(VLOOKUP($A471,'Raw - F'!$B:$N,10,FALSE),""),"0","")</f>
        <v/>
      </c>
      <c r="H471" s="18" t="str">
        <f>SUBSTITUTE(IFERROR(VLOOKUP($A471,'Raw - F'!$B:$N,11,FALSE),""),"0","")</f>
        <v/>
      </c>
      <c r="I471" s="40" t="str">
        <f>IF(IFERROR(VLOOKUP($A471,'Raw - F'!$B:$P,15,FALSE),"")=0,"",IFERROR(VLOOKUP($A471,'Raw - F'!$B:$P,15,FALSE),""))</f>
        <v/>
      </c>
      <c r="J471" s="18">
        <f>IFERROR(VLOOKUP($A471,'Raw - F'!$B:$N,8,FALSE),"")</f>
        <v>5</v>
      </c>
      <c r="K471" s="18" t="str">
        <f>IFERROR(VLOOKUP($A471,'Raw - F'!$B:$V,16,FALSE),"")</f>
        <v>51-70</v>
      </c>
      <c r="L471" s="18" t="str">
        <f>IFERROR(VLOOKUP($A471,'Raw - F'!$B:$O,14,FALSE),"")</f>
        <v>A</v>
      </c>
      <c r="M471" s="18" t="str">
        <f>IFERROR(VLOOKUP($A471,'Raw - F'!$B:$O,6,FALSE),"")</f>
        <v>1m 2f</v>
      </c>
    </row>
    <row r="472" spans="1:13" x14ac:dyDescent="0.35">
      <c r="A472">
        <v>463</v>
      </c>
      <c r="B472" s="19">
        <f>IFERROR(VLOOKUP($A472,'Raw - F'!$B:$Q,2,FALSE),"")</f>
        <v>44064</v>
      </c>
      <c r="C472" s="18" t="str">
        <f>IFERROR(VLOOKUP($A472,'Raw - F'!$B:$Q,4,FALSE),"")</f>
        <v>North</v>
      </c>
      <c r="D472" s="18" t="str">
        <f>IFERROR(VLOOKUP($A472,'Raw - F'!$B:$Q,3,FALSE),"")</f>
        <v>YORK</v>
      </c>
      <c r="E472" s="18" t="str">
        <f>IFERROR(VLOOKUP($A472,'Raw - F'!$B:$Q,9,FALSE),"")</f>
        <v>Hcap</v>
      </c>
      <c r="F472" s="18" t="str">
        <f>SUBSTITUTE(IFERROR(VLOOKUP($A472,'Raw - F'!$B:$N,13,FALSE),""),"0","")</f>
        <v>3YO</v>
      </c>
      <c r="G472" s="18" t="str">
        <f>SUBSTITUTE(IFERROR(VLOOKUP($A472,'Raw - F'!$B:$N,10,FALSE),""),"0","")</f>
        <v/>
      </c>
      <c r="H472" s="18" t="str">
        <f>SUBSTITUTE(IFERROR(VLOOKUP($A472,'Raw - F'!$B:$N,11,FALSE),""),"0","")</f>
        <v/>
      </c>
      <c r="I472" s="40" t="str">
        <f>IF(IFERROR(VLOOKUP($A472,'Raw - F'!$B:$P,15,FALSE),"")=0,"",IFERROR(VLOOKUP($A472,'Raw - F'!$B:$P,15,FALSE),""))</f>
        <v/>
      </c>
      <c r="J472" s="18">
        <f>IFERROR(VLOOKUP($A472,'Raw - F'!$B:$N,8,FALSE),"")</f>
        <v>2</v>
      </c>
      <c r="K472" s="18" t="str">
        <f>IFERROR(VLOOKUP($A472,'Raw - F'!$B:$V,16,FALSE),"")</f>
        <v>86-105</v>
      </c>
      <c r="L472" s="18" t="str">
        <f>IFERROR(VLOOKUP($A472,'Raw - F'!$B:$O,14,FALSE),"")</f>
        <v>A</v>
      </c>
      <c r="M472" s="18" t="str">
        <f>IFERROR(VLOOKUP($A472,'Raw - F'!$B:$O,6,FALSE),"")</f>
        <v>1m</v>
      </c>
    </row>
    <row r="473" spans="1:13" x14ac:dyDescent="0.35">
      <c r="A473">
        <v>464</v>
      </c>
      <c r="B473" s="19">
        <f>IFERROR(VLOOKUP($A473,'Raw - F'!$B:$Q,2,FALSE),"")</f>
        <v>44064</v>
      </c>
      <c r="C473" s="18" t="str">
        <f>IFERROR(VLOOKUP($A473,'Raw - F'!$B:$Q,4,FALSE),"")</f>
        <v>North</v>
      </c>
      <c r="D473" s="18" t="str">
        <f>IFERROR(VLOOKUP($A473,'Raw - F'!$B:$Q,3,FALSE),"")</f>
        <v>YORK</v>
      </c>
      <c r="E473" s="18" t="str">
        <f>IFERROR(VLOOKUP($A473,'Raw - F'!$B:$Q,9,FALSE),"")</f>
        <v>WFA</v>
      </c>
      <c r="F473" s="18" t="str">
        <f>SUBSTITUTE(IFERROR(VLOOKUP($A473,'Raw - F'!$B:$N,13,FALSE),""),"0","")</f>
        <v>3YO+</v>
      </c>
      <c r="G473" s="18" t="str">
        <f>SUBSTITUTE(IFERROR(VLOOKUP($A473,'Raw - F'!$B:$N,10,FALSE),""),"0","")</f>
        <v/>
      </c>
      <c r="H473" s="18" t="str">
        <f>SUBSTITUTE(IFERROR(VLOOKUP($A473,'Raw - F'!$B:$N,11,FALSE),""),"0","")</f>
        <v/>
      </c>
      <c r="I473" s="40" t="str">
        <f>IF(IFERROR(VLOOKUP($A473,'Raw - F'!$B:$P,15,FALSE),"")=0,"",IFERROR(VLOOKUP($A473,'Raw - F'!$B:$P,15,FALSE),""))</f>
        <v/>
      </c>
      <c r="J473" s="18">
        <f>IFERROR(VLOOKUP($A473,'Raw - F'!$B:$N,8,FALSE),"")</f>
        <v>1</v>
      </c>
      <c r="K473" s="18">
        <f>IFERROR(VLOOKUP($A473,'Raw - F'!$B:$V,16,FALSE),"")</f>
        <v>0</v>
      </c>
      <c r="L473" s="18" t="str">
        <f>IFERROR(VLOOKUP($A473,'Raw - F'!$B:$O,14,FALSE),"")</f>
        <v>A</v>
      </c>
      <c r="M473" s="18" t="str">
        <f>IFERROR(VLOOKUP($A473,'Raw - F'!$B:$O,6,FALSE),"")</f>
        <v>2m+</v>
      </c>
    </row>
    <row r="474" spans="1:13" x14ac:dyDescent="0.35">
      <c r="A474">
        <v>465</v>
      </c>
      <c r="B474" s="19">
        <f>IFERROR(VLOOKUP($A474,'Raw - F'!$B:$Q,2,FALSE),"")</f>
        <v>44064</v>
      </c>
      <c r="C474" s="18" t="str">
        <f>IFERROR(VLOOKUP($A474,'Raw - F'!$B:$Q,4,FALSE),"")</f>
        <v>North</v>
      </c>
      <c r="D474" s="18" t="str">
        <f>IFERROR(VLOOKUP($A474,'Raw - F'!$B:$Q,3,FALSE),"")</f>
        <v>YORK</v>
      </c>
      <c r="E474" s="18" t="str">
        <f>IFERROR(VLOOKUP($A474,'Raw - F'!$B:$Q,9,FALSE),"")</f>
        <v>WFA</v>
      </c>
      <c r="F474" s="18" t="str">
        <f>SUBSTITUTE(IFERROR(VLOOKUP($A474,'Raw - F'!$B:$N,13,FALSE),""),"0","")</f>
        <v>2YO</v>
      </c>
      <c r="G474" s="18" t="str">
        <f>SUBSTITUTE(IFERROR(VLOOKUP($A474,'Raw - F'!$B:$N,10,FALSE),""),"0","")</f>
        <v/>
      </c>
      <c r="H474" s="18" t="str">
        <f>SUBSTITUTE(IFERROR(VLOOKUP($A474,'Raw - F'!$B:$N,11,FALSE),""),"0","")</f>
        <v/>
      </c>
      <c r="I474" s="40" t="str">
        <f>IF(IFERROR(VLOOKUP($A474,'Raw - F'!$B:$P,15,FALSE),"")=0,"",IFERROR(VLOOKUP($A474,'Raw - F'!$B:$P,15,FALSE),""))</f>
        <v/>
      </c>
      <c r="J474" s="18">
        <f>IFERROR(VLOOKUP($A474,'Raw - F'!$B:$N,8,FALSE),"")</f>
        <v>1</v>
      </c>
      <c r="K474" s="18">
        <f>IFERROR(VLOOKUP($A474,'Raw - F'!$B:$V,16,FALSE),"")</f>
        <v>0</v>
      </c>
      <c r="L474" s="18" t="str">
        <f>IFERROR(VLOOKUP($A474,'Raw - F'!$B:$O,14,FALSE),"")</f>
        <v>CG</v>
      </c>
      <c r="M474" s="18" t="str">
        <f>IFERROR(VLOOKUP($A474,'Raw - F'!$B:$O,6,FALSE),"")</f>
        <v>6f</v>
      </c>
    </row>
    <row r="475" spans="1:13" x14ac:dyDescent="0.35">
      <c r="A475">
        <v>466</v>
      </c>
      <c r="B475" s="19">
        <f>IFERROR(VLOOKUP($A475,'Raw - F'!$B:$Q,2,FALSE),"")</f>
        <v>44064</v>
      </c>
      <c r="C475" s="18" t="str">
        <f>IFERROR(VLOOKUP($A475,'Raw - F'!$B:$Q,4,FALSE),"")</f>
        <v>North</v>
      </c>
      <c r="D475" s="18" t="str">
        <f>IFERROR(VLOOKUP($A475,'Raw - F'!$B:$Q,3,FALSE),"")</f>
        <v>YORK</v>
      </c>
      <c r="E475" s="18" t="str">
        <f>IFERROR(VLOOKUP($A475,'Raw - F'!$B:$Q,9,FALSE),"")</f>
        <v>Hcap</v>
      </c>
      <c r="F475" s="18" t="str">
        <f>SUBSTITUTE(IFERROR(VLOOKUP($A475,'Raw - F'!$B:$N,13,FALSE),""),"0","")</f>
        <v>3YO+</v>
      </c>
      <c r="G475" s="18" t="str">
        <f>SUBSTITUTE(IFERROR(VLOOKUP($A475,'Raw - F'!$B:$N,10,FALSE),""),"0","")</f>
        <v/>
      </c>
      <c r="H475" s="18" t="str">
        <f>SUBSTITUTE(IFERROR(VLOOKUP($A475,'Raw - F'!$B:$N,11,FALSE),""),"0","")</f>
        <v/>
      </c>
      <c r="I475" s="40" t="str">
        <f>IF(IFERROR(VLOOKUP($A475,'Raw - F'!$B:$P,15,FALSE),"")=0,"",IFERROR(VLOOKUP($A475,'Raw - F'!$B:$P,15,FALSE),""))</f>
        <v/>
      </c>
      <c r="J475" s="18">
        <f>IFERROR(VLOOKUP($A475,'Raw - F'!$B:$N,8,FALSE),"")</f>
        <v>2</v>
      </c>
      <c r="K475" s="18" t="str">
        <f>IFERROR(VLOOKUP($A475,'Raw - F'!$B:$V,16,FALSE),"")</f>
        <v>86-105</v>
      </c>
      <c r="L475" s="18" t="str">
        <f>IFERROR(VLOOKUP($A475,'Raw - F'!$B:$O,14,FALSE),"")</f>
        <v>A</v>
      </c>
      <c r="M475" s="18" t="str">
        <f>IFERROR(VLOOKUP($A475,'Raw - F'!$B:$O,6,FALSE),"")</f>
        <v>1m 4f</v>
      </c>
    </row>
    <row r="476" spans="1:13" x14ac:dyDescent="0.35">
      <c r="A476">
        <v>467</v>
      </c>
      <c r="B476" s="19">
        <f>IFERROR(VLOOKUP($A476,'Raw - F'!$B:$Q,2,FALSE),"")</f>
        <v>44064</v>
      </c>
      <c r="C476" s="18" t="str">
        <f>IFERROR(VLOOKUP($A476,'Raw - F'!$B:$Q,4,FALSE),"")</f>
        <v>North</v>
      </c>
      <c r="D476" s="18" t="str">
        <f>IFERROR(VLOOKUP($A476,'Raw - F'!$B:$Q,3,FALSE),"")</f>
        <v>YORK</v>
      </c>
      <c r="E476" s="18" t="str">
        <f>IFERROR(VLOOKUP($A476,'Raw - F'!$B:$Q,9,FALSE),"")</f>
        <v>WFA</v>
      </c>
      <c r="F476" s="18" t="str">
        <f>SUBSTITUTE(IFERROR(VLOOKUP($A476,'Raw - F'!$B:$N,13,FALSE),""),"0","")</f>
        <v>2YO+</v>
      </c>
      <c r="G476" s="18" t="str">
        <f>SUBSTITUTE(IFERROR(VLOOKUP($A476,'Raw - F'!$B:$N,10,FALSE),""),"0","")</f>
        <v/>
      </c>
      <c r="H476" s="18" t="str">
        <f>SUBSTITUTE(IFERROR(VLOOKUP($A476,'Raw - F'!$B:$N,11,FALSE),""),"0","")</f>
        <v/>
      </c>
      <c r="I476" s="40" t="str">
        <f>IF(IFERROR(VLOOKUP($A476,'Raw - F'!$B:$P,15,FALSE),"")=0,"",IFERROR(VLOOKUP($A476,'Raw - F'!$B:$P,15,FALSE),""))</f>
        <v/>
      </c>
      <c r="J476" s="18">
        <f>IFERROR(VLOOKUP($A476,'Raw - F'!$B:$N,8,FALSE),"")</f>
        <v>1</v>
      </c>
      <c r="K476" s="18">
        <f>IFERROR(VLOOKUP($A476,'Raw - F'!$B:$V,16,FALSE),"")</f>
        <v>0</v>
      </c>
      <c r="L476" s="18" t="str">
        <f>IFERROR(VLOOKUP($A476,'Raw - F'!$B:$O,14,FALSE),"")</f>
        <v>A</v>
      </c>
      <c r="M476" s="18" t="str">
        <f>IFERROR(VLOOKUP($A476,'Raw - F'!$B:$O,6,FALSE),"")</f>
        <v>5f</v>
      </c>
    </row>
    <row r="477" spans="1:13" x14ac:dyDescent="0.35">
      <c r="A477">
        <v>468</v>
      </c>
      <c r="B477" s="19">
        <f>IFERROR(VLOOKUP($A477,'Raw - F'!$B:$Q,2,FALSE),"")</f>
        <v>44064</v>
      </c>
      <c r="C477" s="18" t="str">
        <f>IFERROR(VLOOKUP($A477,'Raw - F'!$B:$Q,4,FALSE),"")</f>
        <v>North</v>
      </c>
      <c r="D477" s="18" t="str">
        <f>IFERROR(VLOOKUP($A477,'Raw - F'!$B:$Q,3,FALSE),"")</f>
        <v>YORK</v>
      </c>
      <c r="E477" s="18" t="str">
        <f>IFERROR(VLOOKUP($A477,'Raw - F'!$B:$Q,9,FALSE),"")</f>
        <v>WFA</v>
      </c>
      <c r="F477" s="18" t="str">
        <f>SUBSTITUTE(IFERROR(VLOOKUP($A477,'Raw - F'!$B:$N,13,FALSE),""),"0","")</f>
        <v>2YO</v>
      </c>
      <c r="G477" s="18" t="str">
        <f>SUBSTITUTE(IFERROR(VLOOKUP($A477,'Raw - F'!$B:$N,10,FALSE),""),"0","")</f>
        <v>Mdn</v>
      </c>
      <c r="H477" s="18" t="str">
        <f>SUBSTITUTE(IFERROR(VLOOKUP($A477,'Raw - F'!$B:$N,11,FALSE),""),"0","")</f>
        <v/>
      </c>
      <c r="I477" s="40" t="str">
        <f>IF(IFERROR(VLOOKUP($A477,'Raw - F'!$B:$P,15,FALSE),"")=0,"",IFERROR(VLOOKUP($A477,'Raw - F'!$B:$P,15,FALSE),""))</f>
        <v/>
      </c>
      <c r="J477" s="18">
        <f>IFERROR(VLOOKUP($A477,'Raw - F'!$B:$N,8,FALSE),"")</f>
        <v>2</v>
      </c>
      <c r="K477" s="18">
        <f>IFERROR(VLOOKUP($A477,'Raw - F'!$B:$V,16,FALSE),"")</f>
        <v>0</v>
      </c>
      <c r="L477" s="18" t="str">
        <f>IFERROR(VLOOKUP($A477,'Raw - F'!$B:$O,14,FALSE),"")</f>
        <v>A</v>
      </c>
      <c r="M477" s="18" t="str">
        <f>IFERROR(VLOOKUP($A477,'Raw - F'!$B:$O,6,FALSE),"")</f>
        <v>7f</v>
      </c>
    </row>
    <row r="478" spans="1:13" x14ac:dyDescent="0.35">
      <c r="A478">
        <v>469</v>
      </c>
      <c r="B478" s="19">
        <f>IFERROR(VLOOKUP($A478,'Raw - F'!$B:$Q,2,FALSE),"")</f>
        <v>44064</v>
      </c>
      <c r="C478" s="18" t="str">
        <f>IFERROR(VLOOKUP($A478,'Raw - F'!$B:$Q,4,FALSE),"")</f>
        <v>North</v>
      </c>
      <c r="D478" s="18" t="str">
        <f>IFERROR(VLOOKUP($A478,'Raw - F'!$B:$Q,3,FALSE),"")</f>
        <v>YORK</v>
      </c>
      <c r="E478" s="18" t="str">
        <f>IFERROR(VLOOKUP($A478,'Raw - F'!$B:$Q,9,FALSE),"")</f>
        <v>Hcap</v>
      </c>
      <c r="F478" s="18" t="str">
        <f>SUBSTITUTE(IFERROR(VLOOKUP($A478,'Raw - F'!$B:$N,13,FALSE),""),"0","")</f>
        <v>3YO+</v>
      </c>
      <c r="G478" s="18" t="str">
        <f>SUBSTITUTE(IFERROR(VLOOKUP($A478,'Raw - F'!$B:$N,10,FALSE),""),"0","")</f>
        <v/>
      </c>
      <c r="H478" s="18" t="str">
        <f>SUBSTITUTE(IFERROR(VLOOKUP($A478,'Raw - F'!$B:$N,11,FALSE),""),"0","")</f>
        <v/>
      </c>
      <c r="I478" s="40" t="str">
        <f>IF(IFERROR(VLOOKUP($A478,'Raw - F'!$B:$P,15,FALSE),"")=0,"",IFERROR(VLOOKUP($A478,'Raw - F'!$B:$P,15,FALSE),""))</f>
        <v/>
      </c>
      <c r="J478" s="18">
        <f>IFERROR(VLOOKUP($A478,'Raw - F'!$B:$N,8,FALSE),"")</f>
        <v>2</v>
      </c>
      <c r="K478" s="18" t="str">
        <f>IFERROR(VLOOKUP($A478,'Raw - F'!$B:$V,16,FALSE),"")</f>
        <v>81-100</v>
      </c>
      <c r="L478" s="18" t="str">
        <f>IFERROR(VLOOKUP($A478,'Raw - F'!$B:$O,14,FALSE),"")</f>
        <v>F</v>
      </c>
      <c r="M478" s="18" t="str">
        <f>IFERROR(VLOOKUP($A478,'Raw - F'!$B:$O,6,FALSE),"")</f>
        <v>1m 2f</v>
      </c>
    </row>
    <row r="479" spans="1:13" x14ac:dyDescent="0.35">
      <c r="A479">
        <v>470</v>
      </c>
      <c r="B479" s="19">
        <f>IFERROR(VLOOKUP($A479,'Raw - F'!$B:$Q,2,FALSE),"")</f>
        <v>44065</v>
      </c>
      <c r="C479" s="18" t="str">
        <f>IFERROR(VLOOKUP($A479,'Raw - F'!$B:$Q,4,FALSE),"")</f>
        <v>South</v>
      </c>
      <c r="D479" s="18" t="str">
        <f>IFERROR(VLOOKUP($A479,'Raw - F'!$B:$Q,3,FALSE),"")</f>
        <v>CHELMSFORD CITY</v>
      </c>
      <c r="E479" s="18" t="str">
        <f>IFERROR(VLOOKUP($A479,'Raw - F'!$B:$Q,9,FALSE),"")</f>
        <v>WFA</v>
      </c>
      <c r="F479" s="18" t="str">
        <f>SUBSTITUTE(IFERROR(VLOOKUP($A479,'Raw - F'!$B:$N,13,FALSE),""),"0","")</f>
        <v>2YO</v>
      </c>
      <c r="G479" s="18" t="str">
        <f>SUBSTITUTE(IFERROR(VLOOKUP($A479,'Raw - F'!$B:$N,10,FALSE),""),"0","")</f>
        <v>Nov</v>
      </c>
      <c r="H479" s="18" t="str">
        <f>SUBSTITUTE(IFERROR(VLOOKUP($A479,'Raw - F'!$B:$N,11,FALSE),""),"0","")</f>
        <v/>
      </c>
      <c r="I479" s="40" t="str">
        <f>IF(IFERROR(VLOOKUP($A479,'Raw - F'!$B:$P,15,FALSE),"")=0,"",IFERROR(VLOOKUP($A479,'Raw - F'!$B:$P,15,FALSE),""))</f>
        <v/>
      </c>
      <c r="J479" s="18">
        <f>IFERROR(VLOOKUP($A479,'Raw - F'!$B:$N,8,FALSE),"")</f>
        <v>5</v>
      </c>
      <c r="K479" s="18">
        <f>IFERROR(VLOOKUP($A479,'Raw - F'!$B:$V,16,FALSE),"")</f>
        <v>0</v>
      </c>
      <c r="L479" s="18" t="str">
        <f>IFERROR(VLOOKUP($A479,'Raw - F'!$B:$O,14,FALSE),"")</f>
        <v>A</v>
      </c>
      <c r="M479" s="18" t="str">
        <f>IFERROR(VLOOKUP($A479,'Raw - F'!$B:$O,6,FALSE),"")</f>
        <v>6f</v>
      </c>
    </row>
    <row r="480" spans="1:13" x14ac:dyDescent="0.35">
      <c r="A480">
        <v>471</v>
      </c>
      <c r="B480" s="19">
        <f>IFERROR(VLOOKUP($A480,'Raw - F'!$B:$Q,2,FALSE),"")</f>
        <v>44065</v>
      </c>
      <c r="C480" s="18" t="str">
        <f>IFERROR(VLOOKUP($A480,'Raw - F'!$B:$Q,4,FALSE),"")</f>
        <v>South</v>
      </c>
      <c r="D480" s="18" t="str">
        <f>IFERROR(VLOOKUP($A480,'Raw - F'!$B:$Q,3,FALSE),"")</f>
        <v>CHELMSFORD CITY</v>
      </c>
      <c r="E480" s="18" t="str">
        <f>IFERROR(VLOOKUP($A480,'Raw - F'!$B:$Q,9,FALSE),"")</f>
        <v>Hcap</v>
      </c>
      <c r="F480" s="18" t="str">
        <f>SUBSTITUTE(IFERROR(VLOOKUP($A480,'Raw - F'!$B:$N,13,FALSE),""),"0","")</f>
        <v>3YO+</v>
      </c>
      <c r="G480" s="18" t="str">
        <f>SUBSTITUTE(IFERROR(VLOOKUP($A480,'Raw - F'!$B:$N,10,FALSE),""),"0","")</f>
        <v/>
      </c>
      <c r="H480" s="18" t="str">
        <f>SUBSTITUTE(IFERROR(VLOOKUP($A480,'Raw - F'!$B:$N,11,FALSE),""),"0","")</f>
        <v/>
      </c>
      <c r="I480" s="40" t="str">
        <f>IF(IFERROR(VLOOKUP($A480,'Raw - F'!$B:$P,15,FALSE),"")=0,"",IFERROR(VLOOKUP($A480,'Raw - F'!$B:$P,15,FALSE),""))</f>
        <v/>
      </c>
      <c r="J480" s="18">
        <f>IFERROR(VLOOKUP($A480,'Raw - F'!$B:$N,8,FALSE),"")</f>
        <v>4</v>
      </c>
      <c r="K480" s="18" t="str">
        <f>IFERROR(VLOOKUP($A480,'Raw - F'!$B:$V,16,FALSE),"")</f>
        <v>61-80</v>
      </c>
      <c r="L480" s="18" t="str">
        <f>IFERROR(VLOOKUP($A480,'Raw - F'!$B:$O,14,FALSE),"")</f>
        <v>A</v>
      </c>
      <c r="M480" s="18" t="str">
        <f>IFERROR(VLOOKUP($A480,'Raw - F'!$B:$O,6,FALSE),"")</f>
        <v>7f</v>
      </c>
    </row>
    <row r="481" spans="1:13" x14ac:dyDescent="0.35">
      <c r="A481">
        <v>472</v>
      </c>
      <c r="B481" s="19">
        <f>IFERROR(VLOOKUP($A481,'Raw - F'!$B:$Q,2,FALSE),"")</f>
        <v>44065</v>
      </c>
      <c r="C481" s="18" t="str">
        <f>IFERROR(VLOOKUP($A481,'Raw - F'!$B:$Q,4,FALSE),"")</f>
        <v>South</v>
      </c>
      <c r="D481" s="18" t="str">
        <f>IFERROR(VLOOKUP($A481,'Raw - F'!$B:$Q,3,FALSE),"")</f>
        <v>CHELMSFORD CITY</v>
      </c>
      <c r="E481" s="18" t="str">
        <f>IFERROR(VLOOKUP($A481,'Raw - F'!$B:$Q,9,FALSE),"")</f>
        <v>Hcap</v>
      </c>
      <c r="F481" s="18" t="str">
        <f>SUBSTITUTE(IFERROR(VLOOKUP($A481,'Raw - F'!$B:$N,13,FALSE),""),"0","")</f>
        <v>2YO</v>
      </c>
      <c r="G481" s="18" t="str">
        <f>SUBSTITUTE(IFERROR(VLOOKUP($A481,'Raw - F'!$B:$N,10,FALSE),""),"0","")</f>
        <v/>
      </c>
      <c r="H481" s="18" t="str">
        <f>SUBSTITUTE(IFERROR(VLOOKUP($A481,'Raw - F'!$B:$N,11,FALSE),""),"0","")</f>
        <v/>
      </c>
      <c r="I481" s="40" t="str">
        <f>IF(IFERROR(VLOOKUP($A481,'Raw - F'!$B:$P,15,FALSE),"")=0,"",IFERROR(VLOOKUP($A481,'Raw - F'!$B:$P,15,FALSE),""))</f>
        <v/>
      </c>
      <c r="J481" s="18">
        <f>IFERROR(VLOOKUP($A481,'Raw - F'!$B:$N,8,FALSE),"")</f>
        <v>5</v>
      </c>
      <c r="K481" s="18" t="str">
        <f>IFERROR(VLOOKUP($A481,'Raw - F'!$B:$V,16,FALSE),"")</f>
        <v>56-75</v>
      </c>
      <c r="L481" s="18" t="str">
        <f>IFERROR(VLOOKUP($A481,'Raw - F'!$B:$O,14,FALSE),"")</f>
        <v>A</v>
      </c>
      <c r="M481" s="18" t="str">
        <f>IFERROR(VLOOKUP($A481,'Raw - F'!$B:$O,6,FALSE),"")</f>
        <v>6f</v>
      </c>
    </row>
    <row r="482" spans="1:13" x14ac:dyDescent="0.35">
      <c r="A482">
        <v>473</v>
      </c>
      <c r="B482" s="19">
        <f>IFERROR(VLOOKUP($A482,'Raw - F'!$B:$Q,2,FALSE),"")</f>
        <v>44065</v>
      </c>
      <c r="C482" s="18" t="str">
        <f>IFERROR(VLOOKUP($A482,'Raw - F'!$B:$Q,4,FALSE),"")</f>
        <v>South</v>
      </c>
      <c r="D482" s="18" t="str">
        <f>IFERROR(VLOOKUP($A482,'Raw - F'!$B:$Q,3,FALSE),"")</f>
        <v>CHELMSFORD CITY</v>
      </c>
      <c r="E482" s="18" t="str">
        <f>IFERROR(VLOOKUP($A482,'Raw - F'!$B:$Q,9,FALSE),"")</f>
        <v>Hcap</v>
      </c>
      <c r="F482" s="18" t="str">
        <f>SUBSTITUTE(IFERROR(VLOOKUP($A482,'Raw - F'!$B:$N,13,FALSE),""),"0","")</f>
        <v>3YO+</v>
      </c>
      <c r="G482" s="18" t="str">
        <f>SUBSTITUTE(IFERROR(VLOOKUP($A482,'Raw - F'!$B:$N,10,FALSE),""),"0","")</f>
        <v/>
      </c>
      <c r="H482" s="18" t="str">
        <f>SUBSTITUTE(IFERROR(VLOOKUP($A482,'Raw - F'!$B:$N,11,FALSE),""),"0","")</f>
        <v/>
      </c>
      <c r="I482" s="40" t="str">
        <f>IF(IFERROR(VLOOKUP($A482,'Raw - F'!$B:$P,15,FALSE),"")=0,"",IFERROR(VLOOKUP($A482,'Raw - F'!$B:$P,15,FALSE),""))</f>
        <v/>
      </c>
      <c r="J482" s="18">
        <f>IFERROR(VLOOKUP($A482,'Raw - F'!$B:$N,8,FALSE),"")</f>
        <v>6</v>
      </c>
      <c r="K482" s="18" t="str">
        <f>IFERROR(VLOOKUP($A482,'Raw - F'!$B:$V,16,FALSE),"")</f>
        <v>41-60</v>
      </c>
      <c r="L482" s="18" t="str">
        <f>IFERROR(VLOOKUP($A482,'Raw - F'!$B:$O,14,FALSE),"")</f>
        <v>A</v>
      </c>
      <c r="M482" s="18" t="str">
        <f>IFERROR(VLOOKUP($A482,'Raw - F'!$B:$O,6,FALSE),"")</f>
        <v>7f</v>
      </c>
    </row>
    <row r="483" spans="1:13" x14ac:dyDescent="0.35">
      <c r="A483">
        <v>474</v>
      </c>
      <c r="B483" s="19">
        <f>IFERROR(VLOOKUP($A483,'Raw - F'!$B:$Q,2,FALSE),"")</f>
        <v>44065</v>
      </c>
      <c r="C483" s="18" t="str">
        <f>IFERROR(VLOOKUP($A483,'Raw - F'!$B:$Q,4,FALSE),"")</f>
        <v>South</v>
      </c>
      <c r="D483" s="18" t="str">
        <f>IFERROR(VLOOKUP($A483,'Raw - F'!$B:$Q,3,FALSE),"")</f>
        <v>CHELMSFORD CITY</v>
      </c>
      <c r="E483" s="18" t="str">
        <f>IFERROR(VLOOKUP($A483,'Raw - F'!$B:$Q,9,FALSE),"")</f>
        <v>WFA</v>
      </c>
      <c r="F483" s="18" t="str">
        <f>SUBSTITUTE(IFERROR(VLOOKUP($A483,'Raw - F'!$B:$N,13,FALSE),""),"0","")</f>
        <v>2YO</v>
      </c>
      <c r="G483" s="18" t="str">
        <f>SUBSTITUTE(IFERROR(VLOOKUP($A483,'Raw - F'!$B:$N,10,FALSE),""),"0","")</f>
        <v>Nov</v>
      </c>
      <c r="H483" s="18" t="str">
        <f>SUBSTITUTE(IFERROR(VLOOKUP($A483,'Raw - F'!$B:$N,11,FALSE),""),"0","")</f>
        <v/>
      </c>
      <c r="I483" s="40" t="str">
        <f>IF(IFERROR(VLOOKUP($A483,'Raw - F'!$B:$P,15,FALSE),"")=0,"",IFERROR(VLOOKUP($A483,'Raw - F'!$B:$P,15,FALSE),""))</f>
        <v/>
      </c>
      <c r="J483" s="18">
        <f>IFERROR(VLOOKUP($A483,'Raw - F'!$B:$N,8,FALSE),"")</f>
        <v>5</v>
      </c>
      <c r="K483" s="18">
        <f>IFERROR(VLOOKUP($A483,'Raw - F'!$B:$V,16,FALSE),"")</f>
        <v>0</v>
      </c>
      <c r="L483" s="18" t="str">
        <f>IFERROR(VLOOKUP($A483,'Raw - F'!$B:$O,14,FALSE),"")</f>
        <v>A</v>
      </c>
      <c r="M483" s="18" t="str">
        <f>IFERROR(VLOOKUP($A483,'Raw - F'!$B:$O,6,FALSE),"")</f>
        <v>1m</v>
      </c>
    </row>
    <row r="484" spans="1:13" x14ac:dyDescent="0.35">
      <c r="A484">
        <v>475</v>
      </c>
      <c r="B484" s="19">
        <f>IFERROR(VLOOKUP($A484,'Raw - F'!$B:$Q,2,FALSE),"")</f>
        <v>44065</v>
      </c>
      <c r="C484" s="18" t="str">
        <f>IFERROR(VLOOKUP($A484,'Raw - F'!$B:$Q,4,FALSE),"")</f>
        <v>South</v>
      </c>
      <c r="D484" s="18" t="str">
        <f>IFERROR(VLOOKUP($A484,'Raw - F'!$B:$Q,3,FALSE),"")</f>
        <v>CHELMSFORD CITY</v>
      </c>
      <c r="E484" s="18" t="str">
        <f>IFERROR(VLOOKUP($A484,'Raw - F'!$B:$Q,9,FALSE),"")</f>
        <v>Hcap</v>
      </c>
      <c r="F484" s="18" t="str">
        <f>SUBSTITUTE(IFERROR(VLOOKUP($A484,'Raw - F'!$B:$N,13,FALSE),""),"0","")</f>
        <v>3YO+</v>
      </c>
      <c r="G484" s="18" t="str">
        <f>SUBSTITUTE(IFERROR(VLOOKUP($A484,'Raw - F'!$B:$N,10,FALSE),""),"0","")</f>
        <v/>
      </c>
      <c r="H484" s="18" t="str">
        <f>SUBSTITUTE(IFERROR(VLOOKUP($A484,'Raw - F'!$B:$N,11,FALSE),""),"0","")</f>
        <v/>
      </c>
      <c r="I484" s="40" t="str">
        <f>IF(IFERROR(VLOOKUP($A484,'Raw - F'!$B:$P,15,FALSE),"")=0,"",IFERROR(VLOOKUP($A484,'Raw - F'!$B:$P,15,FALSE),""))</f>
        <v/>
      </c>
      <c r="J484" s="18">
        <f>IFERROR(VLOOKUP($A484,'Raw - F'!$B:$N,8,FALSE),"")</f>
        <v>3</v>
      </c>
      <c r="K484" s="18" t="str">
        <f>IFERROR(VLOOKUP($A484,'Raw - F'!$B:$V,16,FALSE),"")</f>
        <v>71-90</v>
      </c>
      <c r="L484" s="18" t="str">
        <f>IFERROR(VLOOKUP($A484,'Raw - F'!$B:$O,14,FALSE),"")</f>
        <v>A</v>
      </c>
      <c r="M484" s="18" t="str">
        <f>IFERROR(VLOOKUP($A484,'Raw - F'!$B:$O,6,FALSE),"")</f>
        <v>1m 2f</v>
      </c>
    </row>
    <row r="485" spans="1:13" x14ac:dyDescent="0.35">
      <c r="A485">
        <v>476</v>
      </c>
      <c r="B485" s="19">
        <f>IFERROR(VLOOKUP($A485,'Raw - F'!$B:$Q,2,FALSE),"")</f>
        <v>44065</v>
      </c>
      <c r="C485" s="18" t="str">
        <f>IFERROR(VLOOKUP($A485,'Raw - F'!$B:$Q,4,FALSE),"")</f>
        <v>South</v>
      </c>
      <c r="D485" s="18" t="str">
        <f>IFERROR(VLOOKUP($A485,'Raw - F'!$B:$Q,3,FALSE),"")</f>
        <v>CHELMSFORD CITY</v>
      </c>
      <c r="E485" s="18" t="str">
        <f>IFERROR(VLOOKUP($A485,'Raw - F'!$B:$Q,9,FALSE),"")</f>
        <v>Hcap</v>
      </c>
      <c r="F485" s="18" t="str">
        <f>SUBSTITUTE(IFERROR(VLOOKUP($A485,'Raw - F'!$B:$N,13,FALSE),""),"0","")</f>
        <v>3YO+</v>
      </c>
      <c r="G485" s="18" t="str">
        <f>SUBSTITUTE(IFERROR(VLOOKUP($A485,'Raw - F'!$B:$N,10,FALSE),""),"0","")</f>
        <v/>
      </c>
      <c r="H485" s="18" t="str">
        <f>SUBSTITUTE(IFERROR(VLOOKUP($A485,'Raw - F'!$B:$N,11,FALSE),""),"0","")</f>
        <v/>
      </c>
      <c r="I485" s="40" t="str">
        <f>IF(IFERROR(VLOOKUP($A485,'Raw - F'!$B:$P,15,FALSE),"")=0,"",IFERROR(VLOOKUP($A485,'Raw - F'!$B:$P,15,FALSE),""))</f>
        <v/>
      </c>
      <c r="J485" s="18">
        <f>IFERROR(VLOOKUP($A485,'Raw - F'!$B:$N,8,FALSE),"")</f>
        <v>2</v>
      </c>
      <c r="K485" s="18" t="str">
        <f>IFERROR(VLOOKUP($A485,'Raw - F'!$B:$V,16,FALSE),"")</f>
        <v>86-105</v>
      </c>
      <c r="L485" s="18" t="str">
        <f>IFERROR(VLOOKUP($A485,'Raw - F'!$B:$O,14,FALSE),"")</f>
        <v>A</v>
      </c>
      <c r="M485" s="18" t="str">
        <f>IFERROR(VLOOKUP($A485,'Raw - F'!$B:$O,6,FALSE),"")</f>
        <v>7f</v>
      </c>
    </row>
    <row r="486" spans="1:13" x14ac:dyDescent="0.35">
      <c r="A486">
        <v>477</v>
      </c>
      <c r="B486" s="19">
        <f>IFERROR(VLOOKUP($A486,'Raw - F'!$B:$Q,2,FALSE),"")</f>
        <v>44065</v>
      </c>
      <c r="C486" s="18" t="str">
        <f>IFERROR(VLOOKUP($A486,'Raw - F'!$B:$Q,4,FALSE),"")</f>
        <v>South</v>
      </c>
      <c r="D486" s="18" t="str">
        <f>IFERROR(VLOOKUP($A486,'Raw - F'!$B:$Q,3,FALSE),"")</f>
        <v>CHELMSFORD CITY</v>
      </c>
      <c r="E486" s="18" t="str">
        <f>IFERROR(VLOOKUP($A486,'Raw - F'!$B:$Q,9,FALSE),"")</f>
        <v>Hcap</v>
      </c>
      <c r="F486" s="18" t="str">
        <f>SUBSTITUTE(IFERROR(VLOOKUP($A486,'Raw - F'!$B:$N,13,FALSE),""),"0","")</f>
        <v>3YO+</v>
      </c>
      <c r="G486" s="18" t="str">
        <f>SUBSTITUTE(IFERROR(VLOOKUP($A486,'Raw - F'!$B:$N,10,FALSE),""),"0","")</f>
        <v/>
      </c>
      <c r="H486" s="18" t="str">
        <f>SUBSTITUTE(IFERROR(VLOOKUP($A486,'Raw - F'!$B:$N,11,FALSE),""),"0","")</f>
        <v/>
      </c>
      <c r="I486" s="40" t="str">
        <f>IF(IFERROR(VLOOKUP($A486,'Raw - F'!$B:$P,15,FALSE),"")=0,"",IFERROR(VLOOKUP($A486,'Raw - F'!$B:$P,15,FALSE),""))</f>
        <v/>
      </c>
      <c r="J486" s="18">
        <f>IFERROR(VLOOKUP($A486,'Raw - F'!$B:$N,8,FALSE),"")</f>
        <v>5</v>
      </c>
      <c r="K486" s="18" t="str">
        <f>IFERROR(VLOOKUP($A486,'Raw - F'!$B:$V,16,FALSE),"")</f>
        <v>56-75</v>
      </c>
      <c r="L486" s="18" t="str">
        <f>IFERROR(VLOOKUP($A486,'Raw - F'!$B:$O,14,FALSE),"")</f>
        <v>A</v>
      </c>
      <c r="M486" s="18" t="str">
        <f>IFERROR(VLOOKUP($A486,'Raw - F'!$B:$O,6,FALSE),"")</f>
        <v>6f</v>
      </c>
    </row>
    <row r="487" spans="1:13" x14ac:dyDescent="0.35">
      <c r="A487">
        <v>478</v>
      </c>
      <c r="B487" s="19">
        <f>IFERROR(VLOOKUP($A487,'Raw - F'!$B:$Q,2,FALSE),"")</f>
        <v>44066</v>
      </c>
      <c r="C487" s="18" t="str">
        <f>IFERROR(VLOOKUP($A487,'Raw - F'!$B:$Q,4,FALSE),"")</f>
        <v>South</v>
      </c>
      <c r="D487" s="18" t="str">
        <f>IFERROR(VLOOKUP($A487,'Raw - F'!$B:$Q,3,FALSE),"")</f>
        <v>SANDOWN PARK</v>
      </c>
      <c r="E487" s="18" t="str">
        <f>IFERROR(VLOOKUP($A487,'Raw - F'!$B:$Q,9,FALSE),"")</f>
        <v>Hcap</v>
      </c>
      <c r="F487" s="18" t="str">
        <f>SUBSTITUTE(IFERROR(VLOOKUP($A487,'Raw - F'!$B:$N,13,FALSE),""),"0","")</f>
        <v>4YO+</v>
      </c>
      <c r="G487" s="18" t="str">
        <f>SUBSTITUTE(IFERROR(VLOOKUP($A487,'Raw - F'!$B:$N,10,FALSE),""),"0","")</f>
        <v/>
      </c>
      <c r="H487" s="18" t="str">
        <f>SUBSTITUTE(IFERROR(VLOOKUP($A487,'Raw - F'!$B:$N,11,FALSE),""),"0","")</f>
        <v/>
      </c>
      <c r="I487" s="40" t="str">
        <f>IF(IFERROR(VLOOKUP($A487,'Raw - F'!$B:$P,15,FALSE),"")=0,"",IFERROR(VLOOKUP($A487,'Raw - F'!$B:$P,15,FALSE),""))</f>
        <v/>
      </c>
      <c r="J487" s="18">
        <f>IFERROR(VLOOKUP($A487,'Raw - F'!$B:$N,8,FALSE),"")</f>
        <v>4</v>
      </c>
      <c r="K487" s="18" t="str">
        <f>IFERROR(VLOOKUP($A487,'Raw - F'!$B:$V,16,FALSE),"")</f>
        <v>66-85</v>
      </c>
      <c r="L487" s="18" t="str">
        <f>IFERROR(VLOOKUP($A487,'Raw - F'!$B:$O,14,FALSE),"")</f>
        <v>A</v>
      </c>
      <c r="M487" s="18" t="str">
        <f>IFERROR(VLOOKUP($A487,'Raw - F'!$B:$O,6,FALSE),"")</f>
        <v>1m 2f</v>
      </c>
    </row>
    <row r="488" spans="1:13" x14ac:dyDescent="0.35">
      <c r="A488">
        <v>479</v>
      </c>
      <c r="B488" s="19">
        <f>IFERROR(VLOOKUP($A488,'Raw - F'!$B:$Q,2,FALSE),"")</f>
        <v>44066</v>
      </c>
      <c r="C488" s="18" t="str">
        <f>IFERROR(VLOOKUP($A488,'Raw - F'!$B:$Q,4,FALSE),"")</f>
        <v>South</v>
      </c>
      <c r="D488" s="18" t="str">
        <f>IFERROR(VLOOKUP($A488,'Raw - F'!$B:$Q,3,FALSE),"")</f>
        <v>SANDOWN PARK</v>
      </c>
      <c r="E488" s="18" t="str">
        <f>IFERROR(VLOOKUP($A488,'Raw - F'!$B:$Q,9,FALSE),"")</f>
        <v>WFA</v>
      </c>
      <c r="F488" s="18" t="str">
        <f>SUBSTITUTE(IFERROR(VLOOKUP($A488,'Raw - F'!$B:$N,13,FALSE),""),"0","")</f>
        <v>2YO</v>
      </c>
      <c r="G488" s="18" t="str">
        <f>SUBSTITUTE(IFERROR(VLOOKUP($A488,'Raw - F'!$B:$N,10,FALSE),""),"0","")</f>
        <v/>
      </c>
      <c r="H488" s="18" t="str">
        <f>SUBSTITUTE(IFERROR(VLOOKUP($A488,'Raw - F'!$B:$N,11,FALSE),""),"0","")</f>
        <v/>
      </c>
      <c r="I488" s="40" t="str">
        <f>IF(IFERROR(VLOOKUP($A488,'Raw - F'!$B:$P,15,FALSE),"")=0,"",IFERROR(VLOOKUP($A488,'Raw - F'!$B:$P,15,FALSE),""))</f>
        <v/>
      </c>
      <c r="J488" s="18">
        <f>IFERROR(VLOOKUP($A488,'Raw - F'!$B:$N,8,FALSE),"")</f>
        <v>1</v>
      </c>
      <c r="K488" s="18">
        <f>IFERROR(VLOOKUP($A488,'Raw - F'!$B:$V,16,FALSE),"")</f>
        <v>0</v>
      </c>
      <c r="L488" s="18" t="str">
        <f>IFERROR(VLOOKUP($A488,'Raw - F'!$B:$O,14,FALSE),"")</f>
        <v>A</v>
      </c>
      <c r="M488" s="18" t="str">
        <f>IFERROR(VLOOKUP($A488,'Raw - F'!$B:$O,6,FALSE),"")</f>
        <v>7f</v>
      </c>
    </row>
    <row r="489" spans="1:13" x14ac:dyDescent="0.35">
      <c r="A489">
        <v>480</v>
      </c>
      <c r="B489" s="19">
        <f>IFERROR(VLOOKUP($A489,'Raw - F'!$B:$Q,2,FALSE),"")</f>
        <v>44066</v>
      </c>
      <c r="C489" s="18" t="str">
        <f>IFERROR(VLOOKUP($A489,'Raw - F'!$B:$Q,4,FALSE),"")</f>
        <v>South</v>
      </c>
      <c r="D489" s="18" t="str">
        <f>IFERROR(VLOOKUP($A489,'Raw - F'!$B:$Q,3,FALSE),"")</f>
        <v>SANDOWN PARK</v>
      </c>
      <c r="E489" s="18" t="str">
        <f>IFERROR(VLOOKUP($A489,'Raw - F'!$B:$Q,9,FALSE),"")</f>
        <v>WFA</v>
      </c>
      <c r="F489" s="18" t="str">
        <f>SUBSTITUTE(IFERROR(VLOOKUP($A489,'Raw - F'!$B:$N,13,FALSE),""),"0","")</f>
        <v>3YO+</v>
      </c>
      <c r="G489" s="18" t="str">
        <f>SUBSTITUTE(IFERROR(VLOOKUP($A489,'Raw - F'!$B:$N,10,FALSE),""),"0","")</f>
        <v/>
      </c>
      <c r="H489" s="18" t="str">
        <f>SUBSTITUTE(IFERROR(VLOOKUP($A489,'Raw - F'!$B:$N,11,FALSE),""),"0","")</f>
        <v/>
      </c>
      <c r="I489" s="40" t="str">
        <f>IF(IFERROR(VLOOKUP($A489,'Raw - F'!$B:$P,15,FALSE),"")=0,"",IFERROR(VLOOKUP($A489,'Raw - F'!$B:$P,15,FALSE),""))</f>
        <v/>
      </c>
      <c r="J489" s="18">
        <f>IFERROR(VLOOKUP($A489,'Raw - F'!$B:$N,8,FALSE),"")</f>
        <v>1</v>
      </c>
      <c r="K489" s="18">
        <f>IFERROR(VLOOKUP($A489,'Raw - F'!$B:$V,16,FALSE),"")</f>
        <v>0</v>
      </c>
      <c r="L489" s="18" t="str">
        <f>IFERROR(VLOOKUP($A489,'Raw - F'!$B:$O,14,FALSE),"")</f>
        <v>F</v>
      </c>
      <c r="M489" s="18" t="str">
        <f>IFERROR(VLOOKUP($A489,'Raw - F'!$B:$O,6,FALSE),"")</f>
        <v>1m</v>
      </c>
    </row>
    <row r="490" spans="1:13" x14ac:dyDescent="0.35">
      <c r="A490">
        <v>481</v>
      </c>
      <c r="B490" s="19">
        <f>IFERROR(VLOOKUP($A490,'Raw - F'!$B:$Q,2,FALSE),"")</f>
        <v>44065</v>
      </c>
      <c r="C490" s="18" t="str">
        <f>IFERROR(VLOOKUP($A490,'Raw - F'!$B:$Q,4,FALSE),"")</f>
        <v>South</v>
      </c>
      <c r="D490" s="18" t="str">
        <f>IFERROR(VLOOKUP($A490,'Raw - F'!$B:$Q,3,FALSE),"")</f>
        <v>SANDOWN PARK</v>
      </c>
      <c r="E490" s="18" t="str">
        <f>IFERROR(VLOOKUP($A490,'Raw - F'!$B:$Q,9,FALSE),"")</f>
        <v>Hcap</v>
      </c>
      <c r="F490" s="18" t="str">
        <f>SUBSTITUTE(IFERROR(VLOOKUP($A490,'Raw - F'!$B:$N,13,FALSE),""),"0","")</f>
        <v>3YO+</v>
      </c>
      <c r="G490" s="18" t="str">
        <f>SUBSTITUTE(IFERROR(VLOOKUP($A490,'Raw - F'!$B:$N,10,FALSE),""),"0","")</f>
        <v/>
      </c>
      <c r="H490" s="18" t="str">
        <f>SUBSTITUTE(IFERROR(VLOOKUP($A490,'Raw - F'!$B:$N,11,FALSE),""),"0","")</f>
        <v/>
      </c>
      <c r="I490" s="40" t="str">
        <f>IF(IFERROR(VLOOKUP($A490,'Raw - F'!$B:$P,15,FALSE),"")=0,"",IFERROR(VLOOKUP($A490,'Raw - F'!$B:$P,15,FALSE),""))</f>
        <v/>
      </c>
      <c r="J490" s="18">
        <f>IFERROR(VLOOKUP($A490,'Raw - F'!$B:$N,8,FALSE),"")</f>
        <v>2</v>
      </c>
      <c r="K490" s="18" t="str">
        <f>IFERROR(VLOOKUP($A490,'Raw - F'!$B:$V,16,FALSE),"")</f>
        <v>81-100</v>
      </c>
      <c r="L490" s="18" t="str">
        <f>IFERROR(VLOOKUP($A490,'Raw - F'!$B:$O,14,FALSE),"")</f>
        <v>A</v>
      </c>
      <c r="M490" s="18" t="str">
        <f>IFERROR(VLOOKUP($A490,'Raw - F'!$B:$O,6,FALSE),"")</f>
        <v>5f</v>
      </c>
    </row>
    <row r="491" spans="1:13" x14ac:dyDescent="0.35">
      <c r="A491">
        <v>482</v>
      </c>
      <c r="B491" s="19">
        <f>IFERROR(VLOOKUP($A491,'Raw - F'!$B:$Q,2,FALSE),"")</f>
        <v>44066</v>
      </c>
      <c r="C491" s="18" t="str">
        <f>IFERROR(VLOOKUP($A491,'Raw - F'!$B:$Q,4,FALSE),"")</f>
        <v>South</v>
      </c>
      <c r="D491" s="18" t="str">
        <f>IFERROR(VLOOKUP($A491,'Raw - F'!$B:$Q,3,FALSE),"")</f>
        <v>SANDOWN PARK</v>
      </c>
      <c r="E491" s="18" t="str">
        <f>IFERROR(VLOOKUP($A491,'Raw - F'!$B:$Q,9,FALSE),"")</f>
        <v>Hcap</v>
      </c>
      <c r="F491" s="18" t="str">
        <f>SUBSTITUTE(IFERROR(VLOOKUP($A491,'Raw - F'!$B:$N,13,FALSE),""),"0","")</f>
        <v>3YO+</v>
      </c>
      <c r="G491" s="18" t="str">
        <f>SUBSTITUTE(IFERROR(VLOOKUP($A491,'Raw - F'!$B:$N,10,FALSE),""),"0","")</f>
        <v/>
      </c>
      <c r="H491" s="18" t="str">
        <f>SUBSTITUTE(IFERROR(VLOOKUP($A491,'Raw - F'!$B:$N,11,FALSE),""),"0","")</f>
        <v/>
      </c>
      <c r="I491" s="40" t="str">
        <f>IF(IFERROR(VLOOKUP($A491,'Raw - F'!$B:$P,15,FALSE),"")=0,"",IFERROR(VLOOKUP($A491,'Raw - F'!$B:$P,15,FALSE),""))</f>
        <v/>
      </c>
      <c r="J491" s="18">
        <f>IFERROR(VLOOKUP($A491,'Raw - F'!$B:$N,8,FALSE),"")</f>
        <v>2</v>
      </c>
      <c r="K491" s="18">
        <f>IFERROR(VLOOKUP($A491,'Raw - F'!$B:$V,16,FALSE),"")</f>
        <v>0</v>
      </c>
      <c r="L491" s="18" t="str">
        <f>IFERROR(VLOOKUP($A491,'Raw - F'!$B:$O,14,FALSE),"")</f>
        <v>A</v>
      </c>
      <c r="M491" s="18" t="str">
        <f>IFERROR(VLOOKUP($A491,'Raw - F'!$B:$O,6,FALSE),"")</f>
        <v>1m 2f</v>
      </c>
    </row>
    <row r="492" spans="1:13" x14ac:dyDescent="0.35">
      <c r="A492">
        <v>483</v>
      </c>
      <c r="B492" s="19">
        <f>IFERROR(VLOOKUP($A492,'Raw - F'!$B:$Q,2,FALSE),"")</f>
        <v>44066</v>
      </c>
      <c r="C492" s="18" t="str">
        <f>IFERROR(VLOOKUP($A492,'Raw - F'!$B:$Q,4,FALSE),"")</f>
        <v>South</v>
      </c>
      <c r="D492" s="18" t="str">
        <f>IFERROR(VLOOKUP($A492,'Raw - F'!$B:$Q,3,FALSE),"")</f>
        <v>SANDOWN PARK</v>
      </c>
      <c r="E492" s="18" t="str">
        <f>IFERROR(VLOOKUP($A492,'Raw - F'!$B:$Q,9,FALSE),"")</f>
        <v>Hcap</v>
      </c>
      <c r="F492" s="18" t="str">
        <f>SUBSTITUTE(IFERROR(VLOOKUP($A492,'Raw - F'!$B:$N,13,FALSE),""),"0","")</f>
        <v>4YO+</v>
      </c>
      <c r="G492" s="18" t="str">
        <f>SUBSTITUTE(IFERROR(VLOOKUP($A492,'Raw - F'!$B:$N,10,FALSE),""),"0","")</f>
        <v/>
      </c>
      <c r="H492" s="18" t="str">
        <f>SUBSTITUTE(IFERROR(VLOOKUP($A492,'Raw - F'!$B:$N,11,FALSE),""),"0","")</f>
        <v/>
      </c>
      <c r="I492" s="40" t="str">
        <f>IF(IFERROR(VLOOKUP($A492,'Raw - F'!$B:$P,15,FALSE),"")=0,"",IFERROR(VLOOKUP($A492,'Raw - F'!$B:$P,15,FALSE),""))</f>
        <v/>
      </c>
      <c r="J492" s="18">
        <f>IFERROR(VLOOKUP($A492,'Raw - F'!$B:$N,8,FALSE),"")</f>
        <v>4</v>
      </c>
      <c r="K492" s="18" t="str">
        <f>IFERROR(VLOOKUP($A492,'Raw - F'!$B:$V,16,FALSE),"")</f>
        <v>71-90</v>
      </c>
      <c r="L492" s="18" t="str">
        <f>IFERROR(VLOOKUP($A492,'Raw - F'!$B:$O,14,FALSE),"")</f>
        <v>A</v>
      </c>
      <c r="M492" s="18" t="str">
        <f>IFERROR(VLOOKUP($A492,'Raw - F'!$B:$O,6,FALSE),"")</f>
        <v>1m</v>
      </c>
    </row>
    <row r="493" spans="1:13" x14ac:dyDescent="0.35">
      <c r="A493">
        <v>484</v>
      </c>
      <c r="B493" s="19">
        <f>IFERROR(VLOOKUP($A493,'Raw - F'!$B:$Q,2,FALSE),"")</f>
        <v>44066</v>
      </c>
      <c r="C493" s="18" t="str">
        <f>IFERROR(VLOOKUP($A493,'Raw - F'!$B:$Q,4,FALSE),"")</f>
        <v>South</v>
      </c>
      <c r="D493" s="18" t="str">
        <f>IFERROR(VLOOKUP($A493,'Raw - F'!$B:$Q,3,FALSE),"")</f>
        <v>SANDOWN PARK</v>
      </c>
      <c r="E493" s="18" t="str">
        <f>IFERROR(VLOOKUP($A493,'Raw - F'!$B:$Q,9,FALSE),"")</f>
        <v>Hcap</v>
      </c>
      <c r="F493" s="18" t="str">
        <f>SUBSTITUTE(IFERROR(VLOOKUP($A493,'Raw - F'!$B:$N,13,FALSE),""),"0","")</f>
        <v>2YO</v>
      </c>
      <c r="G493" s="18" t="str">
        <f>SUBSTITUTE(IFERROR(VLOOKUP($A493,'Raw - F'!$B:$N,10,FALSE),""),"0","")</f>
        <v/>
      </c>
      <c r="H493" s="18" t="str">
        <f>SUBSTITUTE(IFERROR(VLOOKUP($A493,'Raw - F'!$B:$N,11,FALSE),""),"0","")</f>
        <v/>
      </c>
      <c r="I493" s="40" t="str">
        <f>IF(IFERROR(VLOOKUP($A493,'Raw - F'!$B:$P,15,FALSE),"")=0,"",IFERROR(VLOOKUP($A493,'Raw - F'!$B:$P,15,FALSE),""))</f>
        <v/>
      </c>
      <c r="J493" s="18">
        <f>IFERROR(VLOOKUP($A493,'Raw - F'!$B:$N,8,FALSE),"")</f>
        <v>4</v>
      </c>
      <c r="K493" s="18" t="str">
        <f>IFERROR(VLOOKUP($A493,'Raw - F'!$B:$V,16,FALSE),"")</f>
        <v>61-80</v>
      </c>
      <c r="L493" s="18" t="str">
        <f>IFERROR(VLOOKUP($A493,'Raw - F'!$B:$O,14,FALSE),"")</f>
        <v>A</v>
      </c>
      <c r="M493" s="18" t="str">
        <f>IFERROR(VLOOKUP($A493,'Raw - F'!$B:$O,6,FALSE),"")</f>
        <v>7f</v>
      </c>
    </row>
    <row r="494" spans="1:13" x14ac:dyDescent="0.35">
      <c r="A494">
        <v>485</v>
      </c>
      <c r="B494" s="19">
        <f>IFERROR(VLOOKUP($A494,'Raw - F'!$B:$Q,2,FALSE),"")</f>
        <v>44066</v>
      </c>
      <c r="C494" s="18" t="str">
        <f>IFERROR(VLOOKUP($A494,'Raw - F'!$B:$Q,4,FALSE),"")</f>
        <v>South</v>
      </c>
      <c r="D494" s="18" t="str">
        <f>IFERROR(VLOOKUP($A494,'Raw - F'!$B:$Q,3,FALSE),"")</f>
        <v>SANDOWN PARK</v>
      </c>
      <c r="E494" s="18" t="str">
        <f>IFERROR(VLOOKUP($A494,'Raw - F'!$B:$Q,9,FALSE),"")</f>
        <v>WFA</v>
      </c>
      <c r="F494" s="18" t="str">
        <f>SUBSTITUTE(IFERROR(VLOOKUP($A494,'Raw - F'!$B:$N,13,FALSE),""),"0","")</f>
        <v>2YO</v>
      </c>
      <c r="G494" s="18" t="str">
        <f>SUBSTITUTE(IFERROR(VLOOKUP($A494,'Raw - F'!$B:$N,10,FALSE),""),"0","")</f>
        <v>Mdn</v>
      </c>
      <c r="H494" s="18" t="str">
        <f>SUBSTITUTE(IFERROR(VLOOKUP($A494,'Raw - F'!$B:$N,11,FALSE),""),"0","")</f>
        <v/>
      </c>
      <c r="I494" s="40" t="str">
        <f>IF(IFERROR(VLOOKUP($A494,'Raw - F'!$B:$P,15,FALSE),"")=0,"",IFERROR(VLOOKUP($A494,'Raw - F'!$B:$P,15,FALSE),""))</f>
        <v/>
      </c>
      <c r="J494" s="18">
        <f>IFERROR(VLOOKUP($A494,'Raw - F'!$B:$N,8,FALSE),"")</f>
        <v>5</v>
      </c>
      <c r="K494" s="18">
        <f>IFERROR(VLOOKUP($A494,'Raw - F'!$B:$V,16,FALSE),"")</f>
        <v>0</v>
      </c>
      <c r="L494" s="18" t="str">
        <f>IFERROR(VLOOKUP($A494,'Raw - F'!$B:$O,14,FALSE),"")</f>
        <v>A</v>
      </c>
      <c r="M494" s="18" t="str">
        <f>IFERROR(VLOOKUP($A494,'Raw - F'!$B:$O,6,FALSE),"")</f>
        <v>7f</v>
      </c>
    </row>
    <row r="495" spans="1:13" x14ac:dyDescent="0.35">
      <c r="A495">
        <v>486</v>
      </c>
      <c r="B495" s="19">
        <f>IFERROR(VLOOKUP($A495,'Raw - F'!$B:$Q,2,FALSE),"")</f>
        <v>44065</v>
      </c>
      <c r="C495" s="18" t="str">
        <f>IFERROR(VLOOKUP($A495,'Raw - F'!$B:$Q,4,FALSE),"")</f>
        <v>North</v>
      </c>
      <c r="D495" s="18" t="str">
        <f>IFERROR(VLOOKUP($A495,'Raw - F'!$B:$Q,3,FALSE),"")</f>
        <v>YORK</v>
      </c>
      <c r="E495" s="18" t="str">
        <f>IFERROR(VLOOKUP($A495,'Raw - F'!$B:$Q,9,FALSE),"")</f>
        <v>Hcap</v>
      </c>
      <c r="F495" s="18" t="str">
        <f>SUBSTITUTE(IFERROR(VLOOKUP($A495,'Raw - F'!$B:$N,13,FALSE),""),"0","")</f>
        <v>3YO</v>
      </c>
      <c r="G495" s="18" t="str">
        <f>SUBSTITUTE(IFERROR(VLOOKUP($A495,'Raw - F'!$B:$N,10,FALSE),""),"0","")</f>
        <v/>
      </c>
      <c r="H495" s="18" t="str">
        <f>SUBSTITUTE(IFERROR(VLOOKUP($A495,'Raw - F'!$B:$N,11,FALSE),""),"0","")</f>
        <v/>
      </c>
      <c r="I495" s="40" t="str">
        <f>IF(IFERROR(VLOOKUP($A495,'Raw - F'!$B:$P,15,FALSE),"")=0,"",IFERROR(VLOOKUP($A495,'Raw - F'!$B:$P,15,FALSE),""))</f>
        <v/>
      </c>
      <c r="J495" s="18">
        <f>IFERROR(VLOOKUP($A495,'Raw - F'!$B:$N,8,FALSE),"")</f>
        <v>2</v>
      </c>
      <c r="K495" s="18" t="str">
        <f>IFERROR(VLOOKUP($A495,'Raw - F'!$B:$V,16,FALSE),"")</f>
        <v>86-105</v>
      </c>
      <c r="L495" s="18" t="str">
        <f>IFERROR(VLOOKUP($A495,'Raw - F'!$B:$O,14,FALSE),"")</f>
        <v>A</v>
      </c>
      <c r="M495" s="18" t="str">
        <f>IFERROR(VLOOKUP($A495,'Raw - F'!$B:$O,6,FALSE),"")</f>
        <v>1m 6f</v>
      </c>
    </row>
    <row r="496" spans="1:13" x14ac:dyDescent="0.35">
      <c r="A496">
        <v>487</v>
      </c>
      <c r="B496" s="19">
        <f>IFERROR(VLOOKUP($A496,'Raw - F'!$B:$Q,2,FALSE),"")</f>
        <v>44065</v>
      </c>
      <c r="C496" s="18" t="str">
        <f>IFERROR(VLOOKUP($A496,'Raw - F'!$B:$Q,4,FALSE),"")</f>
        <v>North</v>
      </c>
      <c r="D496" s="18" t="str">
        <f>IFERROR(VLOOKUP($A496,'Raw - F'!$B:$Q,3,FALSE),"")</f>
        <v>YORK</v>
      </c>
      <c r="E496" s="18" t="str">
        <f>IFERROR(VLOOKUP($A496,'Raw - F'!$B:$Q,9,FALSE),"")</f>
        <v>Hcap</v>
      </c>
      <c r="F496" s="18" t="str">
        <f>SUBSTITUTE(IFERROR(VLOOKUP($A496,'Raw - F'!$B:$N,13,FALSE),""),"0","")</f>
        <v>4YO+</v>
      </c>
      <c r="G496" s="18" t="str">
        <f>SUBSTITUTE(IFERROR(VLOOKUP($A496,'Raw - F'!$B:$N,10,FALSE),""),"0","")</f>
        <v/>
      </c>
      <c r="H496" s="18" t="str">
        <f>SUBSTITUTE(IFERROR(VLOOKUP($A496,'Raw - F'!$B:$N,11,FALSE),""),"0","")</f>
        <v/>
      </c>
      <c r="I496" s="40" t="str">
        <f>IF(IFERROR(VLOOKUP($A496,'Raw - F'!$B:$P,15,FALSE),"")=0,"",IFERROR(VLOOKUP($A496,'Raw - F'!$B:$P,15,FALSE),""))</f>
        <v/>
      </c>
      <c r="J496" s="18">
        <f>IFERROR(VLOOKUP($A496,'Raw - F'!$B:$N,8,FALSE),"")</f>
        <v>2</v>
      </c>
      <c r="K496" s="18">
        <f>IFERROR(VLOOKUP($A496,'Raw - F'!$B:$V,16,FALSE),"")</f>
        <v>0</v>
      </c>
      <c r="L496" s="18" t="str">
        <f>IFERROR(VLOOKUP($A496,'Raw - F'!$B:$O,14,FALSE),"")</f>
        <v>A</v>
      </c>
      <c r="M496" s="18" t="str">
        <f>IFERROR(VLOOKUP($A496,'Raw - F'!$B:$O,6,FALSE),"")</f>
        <v>1m 6f</v>
      </c>
    </row>
    <row r="497" spans="1:13" x14ac:dyDescent="0.35">
      <c r="A497">
        <v>488</v>
      </c>
      <c r="B497" s="19">
        <f>IFERROR(VLOOKUP($A497,'Raw - F'!$B:$Q,2,FALSE),"")</f>
        <v>44065</v>
      </c>
      <c r="C497" s="18" t="str">
        <f>IFERROR(VLOOKUP($A497,'Raw - F'!$B:$Q,4,FALSE),"")</f>
        <v>North</v>
      </c>
      <c r="D497" s="18" t="str">
        <f>IFERROR(VLOOKUP($A497,'Raw - F'!$B:$Q,3,FALSE),"")</f>
        <v>YORK</v>
      </c>
      <c r="E497" s="18" t="str">
        <f>IFERROR(VLOOKUP($A497,'Raw - F'!$B:$Q,9,FALSE),"")</f>
        <v>Hcap</v>
      </c>
      <c r="F497" s="18" t="str">
        <f>SUBSTITUTE(IFERROR(VLOOKUP($A497,'Raw - F'!$B:$N,13,FALSE),""),"0","")</f>
        <v>3YO</v>
      </c>
      <c r="G497" s="18" t="str">
        <f>SUBSTITUTE(IFERROR(VLOOKUP($A497,'Raw - F'!$B:$N,10,FALSE),""),"0","")</f>
        <v/>
      </c>
      <c r="H497" s="18" t="str">
        <f>SUBSTITUTE(IFERROR(VLOOKUP($A497,'Raw - F'!$B:$N,11,FALSE),""),"0","")</f>
        <v/>
      </c>
      <c r="I497" s="40" t="str">
        <f>IF(IFERROR(VLOOKUP($A497,'Raw - F'!$B:$P,15,FALSE),"")=0,"",IFERROR(VLOOKUP($A497,'Raw - F'!$B:$P,15,FALSE),""))</f>
        <v/>
      </c>
      <c r="J497" s="18">
        <f>IFERROR(VLOOKUP($A497,'Raw - F'!$B:$N,8,FALSE),"")</f>
        <v>2</v>
      </c>
      <c r="K497" s="18" t="str">
        <f>IFERROR(VLOOKUP($A497,'Raw - F'!$B:$V,16,FALSE),"")</f>
        <v>86-105</v>
      </c>
      <c r="L497" s="18" t="str">
        <f>IFERROR(VLOOKUP($A497,'Raw - F'!$B:$O,14,FALSE),"")</f>
        <v>A</v>
      </c>
      <c r="M497" s="18" t="str">
        <f>IFERROR(VLOOKUP($A497,'Raw - F'!$B:$O,6,FALSE),"")</f>
        <v>5f</v>
      </c>
    </row>
    <row r="498" spans="1:13" x14ac:dyDescent="0.35">
      <c r="A498">
        <v>489</v>
      </c>
      <c r="B498" s="19">
        <f>IFERROR(VLOOKUP($A498,'Raw - F'!$B:$Q,2,FALSE),"")</f>
        <v>44065</v>
      </c>
      <c r="C498" s="18" t="str">
        <f>IFERROR(VLOOKUP($A498,'Raw - F'!$B:$Q,4,FALSE),"")</f>
        <v>North</v>
      </c>
      <c r="D498" s="18" t="str">
        <f>IFERROR(VLOOKUP($A498,'Raw - F'!$B:$Q,3,FALSE),"")</f>
        <v>YORK</v>
      </c>
      <c r="E498" s="18" t="str">
        <f>IFERROR(VLOOKUP($A498,'Raw - F'!$B:$Q,9,FALSE),"")</f>
        <v>WFA</v>
      </c>
      <c r="F498" s="18" t="str">
        <f>SUBSTITUTE(IFERROR(VLOOKUP($A498,'Raw - F'!$B:$N,13,FALSE),""),"0","")</f>
        <v>2YO</v>
      </c>
      <c r="G498" s="18" t="str">
        <f>SUBSTITUTE(IFERROR(VLOOKUP($A498,'Raw - F'!$B:$N,10,FALSE),""),"0","")</f>
        <v/>
      </c>
      <c r="H498" s="18" t="str">
        <f>SUBSTITUTE(IFERROR(VLOOKUP($A498,'Raw - F'!$B:$N,11,FALSE),""),"0","")</f>
        <v/>
      </c>
      <c r="I498" s="40" t="str">
        <f>IF(IFERROR(VLOOKUP($A498,'Raw - F'!$B:$P,15,FALSE),"")=0,"",IFERROR(VLOOKUP($A498,'Raw - F'!$B:$P,15,FALSE),""))</f>
        <v/>
      </c>
      <c r="J498" s="18">
        <f>IFERROR(VLOOKUP($A498,'Raw - F'!$B:$N,8,FALSE),"")</f>
        <v>1</v>
      </c>
      <c r="K498" s="18">
        <f>IFERROR(VLOOKUP($A498,'Raw - F'!$B:$V,16,FALSE),"")</f>
        <v>0</v>
      </c>
      <c r="L498" s="18" t="str">
        <f>IFERROR(VLOOKUP($A498,'Raw - F'!$B:$O,14,FALSE),"")</f>
        <v>A</v>
      </c>
      <c r="M498" s="18" t="str">
        <f>IFERROR(VLOOKUP($A498,'Raw - F'!$B:$O,6,FALSE),"")</f>
        <v>5f</v>
      </c>
    </row>
    <row r="499" spans="1:13" x14ac:dyDescent="0.35">
      <c r="A499">
        <v>490</v>
      </c>
      <c r="B499" s="19">
        <f>IFERROR(VLOOKUP($A499,'Raw - F'!$B:$Q,2,FALSE),"")</f>
        <v>44065</v>
      </c>
      <c r="C499" s="18" t="str">
        <f>IFERROR(VLOOKUP($A499,'Raw - F'!$B:$Q,4,FALSE),"")</f>
        <v>North</v>
      </c>
      <c r="D499" s="18" t="str">
        <f>IFERROR(VLOOKUP($A499,'Raw - F'!$B:$Q,3,FALSE),"")</f>
        <v>YORK</v>
      </c>
      <c r="E499" s="18" t="str">
        <f>IFERROR(VLOOKUP($A499,'Raw - F'!$B:$Q,9,FALSE),"")</f>
        <v>WFA</v>
      </c>
      <c r="F499" s="18" t="str">
        <f>SUBSTITUTE(IFERROR(VLOOKUP($A499,'Raw - F'!$B:$N,13,FALSE),""),"0","")</f>
        <v>3YO+</v>
      </c>
      <c r="G499" s="18" t="str">
        <f>SUBSTITUTE(IFERROR(VLOOKUP($A499,'Raw - F'!$B:$N,10,FALSE),""),"0","")</f>
        <v/>
      </c>
      <c r="H499" s="18" t="str">
        <f>SUBSTITUTE(IFERROR(VLOOKUP($A499,'Raw - F'!$B:$N,11,FALSE),""),"0","")</f>
        <v/>
      </c>
      <c r="I499" s="40" t="str">
        <f>IF(IFERROR(VLOOKUP($A499,'Raw - F'!$B:$P,15,FALSE),"")=0,"",IFERROR(VLOOKUP($A499,'Raw - F'!$B:$P,15,FALSE),""))</f>
        <v/>
      </c>
      <c r="J499" s="18">
        <f>IFERROR(VLOOKUP($A499,'Raw - F'!$B:$N,8,FALSE),"")</f>
        <v>1</v>
      </c>
      <c r="K499" s="18">
        <f>IFERROR(VLOOKUP($A499,'Raw - F'!$B:$V,16,FALSE),"")</f>
        <v>0</v>
      </c>
      <c r="L499" s="18" t="str">
        <f>IFERROR(VLOOKUP($A499,'Raw - F'!$B:$O,14,FALSE),"")</f>
        <v>A</v>
      </c>
      <c r="M499" s="18" t="str">
        <f>IFERROR(VLOOKUP($A499,'Raw - F'!$B:$O,6,FALSE),"")</f>
        <v>7f</v>
      </c>
    </row>
    <row r="500" spans="1:13" x14ac:dyDescent="0.35">
      <c r="A500">
        <v>491</v>
      </c>
      <c r="B500" s="19">
        <f>IFERROR(VLOOKUP($A500,'Raw - F'!$B:$Q,2,FALSE),"")</f>
        <v>44065</v>
      </c>
      <c r="C500" s="18" t="str">
        <f>IFERROR(VLOOKUP($A500,'Raw - F'!$B:$Q,4,FALSE),"")</f>
        <v>North</v>
      </c>
      <c r="D500" s="18" t="str">
        <f>IFERROR(VLOOKUP($A500,'Raw - F'!$B:$Q,3,FALSE),"")</f>
        <v>YORK</v>
      </c>
      <c r="E500" s="18" t="str">
        <f>IFERROR(VLOOKUP($A500,'Raw - F'!$B:$Q,9,FALSE),"")</f>
        <v>WFA</v>
      </c>
      <c r="F500" s="18" t="str">
        <f>SUBSTITUTE(IFERROR(VLOOKUP($A500,'Raw - F'!$B:$N,13,FALSE),""),"0","")</f>
        <v>3YO+</v>
      </c>
      <c r="G500" s="18" t="str">
        <f>SUBSTITUTE(IFERROR(VLOOKUP($A500,'Raw - F'!$B:$N,10,FALSE),""),"0","")</f>
        <v/>
      </c>
      <c r="H500" s="18" t="str">
        <f>SUBSTITUTE(IFERROR(VLOOKUP($A500,'Raw - F'!$B:$N,11,FALSE),""),"0","")</f>
        <v/>
      </c>
      <c r="I500" s="40" t="str">
        <f>IF(IFERROR(VLOOKUP($A500,'Raw - F'!$B:$P,15,FALSE),"")=0,"",IFERROR(VLOOKUP($A500,'Raw - F'!$B:$P,15,FALSE),""))</f>
        <v/>
      </c>
      <c r="J500" s="18">
        <f>IFERROR(VLOOKUP($A500,'Raw - F'!$B:$N,8,FALSE),"")</f>
        <v>1</v>
      </c>
      <c r="K500" s="18">
        <f>IFERROR(VLOOKUP($A500,'Raw - F'!$B:$V,16,FALSE),"")</f>
        <v>0</v>
      </c>
      <c r="L500" s="18" t="str">
        <f>IFERROR(VLOOKUP($A500,'Raw - F'!$B:$O,14,FALSE),"")</f>
        <v>A</v>
      </c>
      <c r="M500" s="18" t="str">
        <f>IFERROR(VLOOKUP($A500,'Raw - F'!$B:$O,6,FALSE),"")</f>
        <v>1m 1f</v>
      </c>
    </row>
    <row r="501" spans="1:13" x14ac:dyDescent="0.35">
      <c r="A501">
        <v>492</v>
      </c>
      <c r="B501" s="19">
        <f>IFERROR(VLOOKUP($A501,'Raw - F'!$B:$Q,2,FALSE),"")</f>
        <v>44065</v>
      </c>
      <c r="C501" s="18" t="str">
        <f>IFERROR(VLOOKUP($A501,'Raw - F'!$B:$Q,4,FALSE),"")</f>
        <v>North</v>
      </c>
      <c r="D501" s="18" t="str">
        <f>IFERROR(VLOOKUP($A501,'Raw - F'!$B:$Q,3,FALSE),"")</f>
        <v>YORK</v>
      </c>
      <c r="E501" s="18" t="str">
        <f>IFERROR(VLOOKUP($A501,'Raw - F'!$B:$Q,9,FALSE),"")</f>
        <v>Hcap</v>
      </c>
      <c r="F501" s="18" t="str">
        <f>SUBSTITUTE(IFERROR(VLOOKUP($A501,'Raw - F'!$B:$N,13,FALSE),""),"0","")</f>
        <v>3YO+</v>
      </c>
      <c r="G501" s="18" t="str">
        <f>SUBSTITUTE(IFERROR(VLOOKUP($A501,'Raw - F'!$B:$N,10,FALSE),""),"0","")</f>
        <v/>
      </c>
      <c r="H501" s="18" t="str">
        <f>SUBSTITUTE(IFERROR(VLOOKUP($A501,'Raw - F'!$B:$N,11,FALSE),""),"0","")</f>
        <v/>
      </c>
      <c r="I501" s="40" t="str">
        <f>IF(IFERROR(VLOOKUP($A501,'Raw - F'!$B:$P,15,FALSE),"")=0,"",IFERROR(VLOOKUP($A501,'Raw - F'!$B:$P,15,FALSE),""))</f>
        <v/>
      </c>
      <c r="J501" s="18">
        <f>IFERROR(VLOOKUP($A501,'Raw - F'!$B:$N,8,FALSE),"")</f>
        <v>2</v>
      </c>
      <c r="K501" s="18" t="str">
        <f>IFERROR(VLOOKUP($A501,'Raw - F'!$B:$V,16,FALSE),"")</f>
        <v>86-105</v>
      </c>
      <c r="L501" s="18" t="str">
        <f>IFERROR(VLOOKUP($A501,'Raw - F'!$B:$O,14,FALSE),"")</f>
        <v>A</v>
      </c>
      <c r="M501" s="18" t="str">
        <f>IFERROR(VLOOKUP($A501,'Raw - F'!$B:$O,6,FALSE),"")</f>
        <v>1m 2f</v>
      </c>
    </row>
    <row r="502" spans="1:13" x14ac:dyDescent="0.35">
      <c r="A502">
        <v>493</v>
      </c>
      <c r="B502" s="19">
        <f>IFERROR(VLOOKUP($A502,'Raw - F'!$B:$Q,2,FALSE),"")</f>
        <v>44066</v>
      </c>
      <c r="C502" s="18" t="str">
        <f>IFERROR(VLOOKUP($A502,'Raw - F'!$B:$Q,4,FALSE),"")</f>
        <v>Midlands</v>
      </c>
      <c r="D502" s="18" t="str">
        <f>IFERROR(VLOOKUP($A502,'Raw - F'!$B:$Q,3,FALSE),"")</f>
        <v>CHESTER</v>
      </c>
      <c r="E502" s="18" t="str">
        <f>IFERROR(VLOOKUP($A502,'Raw - F'!$B:$Q,9,FALSE),"")</f>
        <v>Hcap</v>
      </c>
      <c r="F502" s="18" t="str">
        <f>SUBSTITUTE(IFERROR(VLOOKUP($A502,'Raw - F'!$B:$N,13,FALSE),""),"0","")</f>
        <v>3YO+</v>
      </c>
      <c r="G502" s="18" t="str">
        <f>SUBSTITUTE(IFERROR(VLOOKUP($A502,'Raw - F'!$B:$N,10,FALSE),""),"0","")</f>
        <v/>
      </c>
      <c r="H502" s="18" t="str">
        <f>SUBSTITUTE(IFERROR(VLOOKUP($A502,'Raw - F'!$B:$N,11,FALSE),""),"0","")</f>
        <v/>
      </c>
      <c r="I502" s="40" t="str">
        <f>IF(IFERROR(VLOOKUP($A502,'Raw - F'!$B:$P,15,FALSE),"")=0,"",IFERROR(VLOOKUP($A502,'Raw - F'!$B:$P,15,FALSE),""))</f>
        <v/>
      </c>
      <c r="J502" s="18">
        <f>IFERROR(VLOOKUP($A502,'Raw - F'!$B:$N,8,FALSE),"")</f>
        <v>3</v>
      </c>
      <c r="K502" s="18" t="str">
        <f>IFERROR(VLOOKUP($A502,'Raw - F'!$B:$V,16,FALSE),"")</f>
        <v>71-90</v>
      </c>
      <c r="L502" s="18" t="str">
        <f>IFERROR(VLOOKUP($A502,'Raw - F'!$B:$O,14,FALSE),"")</f>
        <v>A</v>
      </c>
      <c r="M502" s="18" t="str">
        <f>IFERROR(VLOOKUP($A502,'Raw - F'!$B:$O,6,FALSE),"")</f>
        <v>2m+</v>
      </c>
    </row>
    <row r="503" spans="1:13" x14ac:dyDescent="0.35">
      <c r="A503">
        <v>494</v>
      </c>
      <c r="B503" s="19">
        <f>IFERROR(VLOOKUP($A503,'Raw - F'!$B:$Q,2,FALSE),"")</f>
        <v>44066</v>
      </c>
      <c r="C503" s="18" t="str">
        <f>IFERROR(VLOOKUP($A503,'Raw - F'!$B:$Q,4,FALSE),"")</f>
        <v>Midlands</v>
      </c>
      <c r="D503" s="18" t="str">
        <f>IFERROR(VLOOKUP($A503,'Raw - F'!$B:$Q,3,FALSE),"")</f>
        <v>CHESTER</v>
      </c>
      <c r="E503" s="18" t="str">
        <f>IFERROR(VLOOKUP($A503,'Raw - F'!$B:$Q,9,FALSE),"")</f>
        <v>WFA</v>
      </c>
      <c r="F503" s="18" t="str">
        <f>SUBSTITUTE(IFERROR(VLOOKUP($A503,'Raw - F'!$B:$N,13,FALSE),""),"0","")</f>
        <v>2YO</v>
      </c>
      <c r="G503" s="18" t="str">
        <f>SUBSTITUTE(IFERROR(VLOOKUP($A503,'Raw - F'!$B:$N,10,FALSE),""),"0","")</f>
        <v/>
      </c>
      <c r="H503" s="18" t="str">
        <f>SUBSTITUTE(IFERROR(VLOOKUP($A503,'Raw - F'!$B:$N,11,FALSE),""),"0","")</f>
        <v/>
      </c>
      <c r="I503" s="40" t="str">
        <f>IF(IFERROR(VLOOKUP($A503,'Raw - F'!$B:$P,15,FALSE),"")=0,"",IFERROR(VLOOKUP($A503,'Raw - F'!$B:$P,15,FALSE),""))</f>
        <v/>
      </c>
      <c r="J503" s="18">
        <f>IFERROR(VLOOKUP($A503,'Raw - F'!$B:$N,8,FALSE),"")</f>
        <v>2</v>
      </c>
      <c r="K503" s="18">
        <f>IFERROR(VLOOKUP($A503,'Raw - F'!$B:$V,16,FALSE),"")</f>
        <v>0</v>
      </c>
      <c r="L503" s="18" t="str">
        <f>IFERROR(VLOOKUP($A503,'Raw - F'!$B:$O,14,FALSE),"")</f>
        <v>F</v>
      </c>
      <c r="M503" s="18" t="str">
        <f>IFERROR(VLOOKUP($A503,'Raw - F'!$B:$O,6,FALSE),"")</f>
        <v>6f</v>
      </c>
    </row>
    <row r="504" spans="1:13" x14ac:dyDescent="0.35">
      <c r="A504">
        <v>495</v>
      </c>
      <c r="B504" s="19">
        <f>IFERROR(VLOOKUP($A504,'Raw - F'!$B:$Q,2,FALSE),"")</f>
        <v>44066</v>
      </c>
      <c r="C504" s="18" t="str">
        <f>IFERROR(VLOOKUP($A504,'Raw - F'!$B:$Q,4,FALSE),"")</f>
        <v>Midlands</v>
      </c>
      <c r="D504" s="18" t="str">
        <f>IFERROR(VLOOKUP($A504,'Raw - F'!$B:$Q,3,FALSE),"")</f>
        <v>CHESTER</v>
      </c>
      <c r="E504" s="18" t="str">
        <f>IFERROR(VLOOKUP($A504,'Raw - F'!$B:$Q,9,FALSE),"")</f>
        <v>WFA</v>
      </c>
      <c r="F504" s="18" t="str">
        <f>SUBSTITUTE(IFERROR(VLOOKUP($A504,'Raw - F'!$B:$N,13,FALSE),""),"0","")</f>
        <v>2YO</v>
      </c>
      <c r="G504" s="18" t="str">
        <f>SUBSTITUTE(IFERROR(VLOOKUP($A504,'Raw - F'!$B:$N,10,FALSE),""),"0","")</f>
        <v>Nov</v>
      </c>
      <c r="H504" s="18" t="str">
        <f>SUBSTITUTE(IFERROR(VLOOKUP($A504,'Raw - F'!$B:$N,11,FALSE),""),"0","")</f>
        <v/>
      </c>
      <c r="I504" s="40" t="str">
        <f>IF(IFERROR(VLOOKUP($A504,'Raw - F'!$B:$P,15,FALSE),"")=0,"",IFERROR(VLOOKUP($A504,'Raw - F'!$B:$P,15,FALSE),""))</f>
        <v/>
      </c>
      <c r="J504" s="18">
        <f>IFERROR(VLOOKUP($A504,'Raw - F'!$B:$N,8,FALSE),"")</f>
        <v>5</v>
      </c>
      <c r="K504" s="18">
        <f>IFERROR(VLOOKUP($A504,'Raw - F'!$B:$V,16,FALSE),"")</f>
        <v>0</v>
      </c>
      <c r="L504" s="18" t="str">
        <f>IFERROR(VLOOKUP($A504,'Raw - F'!$B:$O,14,FALSE),"")</f>
        <v>F</v>
      </c>
      <c r="M504" s="18" t="str">
        <f>IFERROR(VLOOKUP($A504,'Raw - F'!$B:$O,6,FALSE),"")</f>
        <v>7f</v>
      </c>
    </row>
    <row r="505" spans="1:13" x14ac:dyDescent="0.35">
      <c r="A505">
        <v>496</v>
      </c>
      <c r="B505" s="19">
        <f>IFERROR(VLOOKUP($A505,'Raw - F'!$B:$Q,2,FALSE),"")</f>
        <v>44066</v>
      </c>
      <c r="C505" s="18" t="str">
        <f>IFERROR(VLOOKUP($A505,'Raw - F'!$B:$Q,4,FALSE),"")</f>
        <v>Midlands</v>
      </c>
      <c r="D505" s="18" t="str">
        <f>IFERROR(VLOOKUP($A505,'Raw - F'!$B:$Q,3,FALSE),"")</f>
        <v>CHESTER</v>
      </c>
      <c r="E505" s="18" t="str">
        <f>IFERROR(VLOOKUP($A505,'Raw - F'!$B:$Q,9,FALSE),"")</f>
        <v>WFA</v>
      </c>
      <c r="F505" s="18" t="str">
        <f>SUBSTITUTE(IFERROR(VLOOKUP($A505,'Raw - F'!$B:$N,13,FALSE),""),"0","")</f>
        <v>3YO+</v>
      </c>
      <c r="G505" s="18" t="str">
        <f>SUBSTITUTE(IFERROR(VLOOKUP($A505,'Raw - F'!$B:$N,10,FALSE),""),"0","")</f>
        <v/>
      </c>
      <c r="H505" s="18" t="str">
        <f>SUBSTITUTE(IFERROR(VLOOKUP($A505,'Raw - F'!$B:$N,11,FALSE),""),"0","")</f>
        <v/>
      </c>
      <c r="I505" s="40" t="str">
        <f>IF(IFERROR(VLOOKUP($A505,'Raw - F'!$B:$P,15,FALSE),"")=0,"",IFERROR(VLOOKUP($A505,'Raw - F'!$B:$P,15,FALSE),""))</f>
        <v/>
      </c>
      <c r="J505" s="18">
        <f>IFERROR(VLOOKUP($A505,'Raw - F'!$B:$N,8,FALSE),"")</f>
        <v>1</v>
      </c>
      <c r="K505" s="18">
        <f>IFERROR(VLOOKUP($A505,'Raw - F'!$B:$V,16,FALSE),"")</f>
        <v>0</v>
      </c>
      <c r="L505" s="18" t="str">
        <f>IFERROR(VLOOKUP($A505,'Raw - F'!$B:$O,14,FALSE),"")</f>
        <v>A</v>
      </c>
      <c r="M505" s="18" t="str">
        <f>IFERROR(VLOOKUP($A505,'Raw - F'!$B:$O,6,FALSE),"")</f>
        <v>1m 6f</v>
      </c>
    </row>
    <row r="506" spans="1:13" x14ac:dyDescent="0.35">
      <c r="A506">
        <v>497</v>
      </c>
      <c r="B506" s="19">
        <f>IFERROR(VLOOKUP($A506,'Raw - F'!$B:$Q,2,FALSE),"")</f>
        <v>44066</v>
      </c>
      <c r="C506" s="18" t="str">
        <f>IFERROR(VLOOKUP($A506,'Raw - F'!$B:$Q,4,FALSE),"")</f>
        <v>Midlands</v>
      </c>
      <c r="D506" s="18" t="str">
        <f>IFERROR(VLOOKUP($A506,'Raw - F'!$B:$Q,3,FALSE),"")</f>
        <v>CHESTER</v>
      </c>
      <c r="E506" s="18" t="str">
        <f>IFERROR(VLOOKUP($A506,'Raw - F'!$B:$Q,9,FALSE),"")</f>
        <v>Hcap</v>
      </c>
      <c r="F506" s="18" t="str">
        <f>SUBSTITUTE(IFERROR(VLOOKUP($A506,'Raw - F'!$B:$N,13,FALSE),""),"0","")</f>
        <v>3YO+</v>
      </c>
      <c r="G506" s="18" t="str">
        <f>SUBSTITUTE(IFERROR(VLOOKUP($A506,'Raw - F'!$B:$N,10,FALSE),""),"0","")</f>
        <v/>
      </c>
      <c r="H506" s="18" t="str">
        <f>SUBSTITUTE(IFERROR(VLOOKUP($A506,'Raw - F'!$B:$N,11,FALSE),""),"0","")</f>
        <v/>
      </c>
      <c r="I506" s="40" t="str">
        <f>IF(IFERROR(VLOOKUP($A506,'Raw - F'!$B:$P,15,FALSE),"")=0,"",IFERROR(VLOOKUP($A506,'Raw - F'!$B:$P,15,FALSE),""))</f>
        <v/>
      </c>
      <c r="J506" s="18">
        <f>IFERROR(VLOOKUP($A506,'Raw - F'!$B:$N,8,FALSE),"")</f>
        <v>2</v>
      </c>
      <c r="K506" s="18">
        <f>IFERROR(VLOOKUP($A506,'Raw - F'!$B:$V,16,FALSE),"")</f>
        <v>0</v>
      </c>
      <c r="L506" s="18" t="str">
        <f>IFERROR(VLOOKUP($A506,'Raw - F'!$B:$O,14,FALSE),"")</f>
        <v>A</v>
      </c>
      <c r="M506" s="18" t="str">
        <f>IFERROR(VLOOKUP($A506,'Raw - F'!$B:$O,6,FALSE),"")</f>
        <v>1m</v>
      </c>
    </row>
    <row r="507" spans="1:13" x14ac:dyDescent="0.35">
      <c r="A507">
        <v>498</v>
      </c>
      <c r="B507" s="19">
        <f>IFERROR(VLOOKUP($A507,'Raw - F'!$B:$Q,2,FALSE),"")</f>
        <v>44066</v>
      </c>
      <c r="C507" s="18" t="str">
        <f>IFERROR(VLOOKUP($A507,'Raw - F'!$B:$Q,4,FALSE),"")</f>
        <v>Midlands</v>
      </c>
      <c r="D507" s="18" t="str">
        <f>IFERROR(VLOOKUP($A507,'Raw - F'!$B:$Q,3,FALSE),"")</f>
        <v>CHESTER</v>
      </c>
      <c r="E507" s="18" t="str">
        <f>IFERROR(VLOOKUP($A507,'Raw - F'!$B:$Q,9,FALSE),"")</f>
        <v>Hcap</v>
      </c>
      <c r="F507" s="18" t="str">
        <f>SUBSTITUTE(IFERROR(VLOOKUP($A507,'Raw - F'!$B:$N,13,FALSE),""),"0","")</f>
        <v>3YO+</v>
      </c>
      <c r="G507" s="18" t="str">
        <f>SUBSTITUTE(IFERROR(VLOOKUP($A507,'Raw - F'!$B:$N,10,FALSE),""),"0","")</f>
        <v/>
      </c>
      <c r="H507" s="18" t="str">
        <f>SUBSTITUTE(IFERROR(VLOOKUP($A507,'Raw - F'!$B:$N,11,FALSE),""),"0","")</f>
        <v/>
      </c>
      <c r="I507" s="40" t="str">
        <f>IF(IFERROR(VLOOKUP($A507,'Raw - F'!$B:$P,15,FALSE),"")=0,"",IFERROR(VLOOKUP($A507,'Raw - F'!$B:$P,15,FALSE),""))</f>
        <v/>
      </c>
      <c r="J507" s="18">
        <f>IFERROR(VLOOKUP($A507,'Raw - F'!$B:$N,8,FALSE),"")</f>
        <v>2</v>
      </c>
      <c r="K507" s="18" t="str">
        <f>IFERROR(VLOOKUP($A507,'Raw - F'!$B:$V,16,FALSE),"")</f>
        <v>86-105</v>
      </c>
      <c r="L507" s="18" t="str">
        <f>IFERROR(VLOOKUP($A507,'Raw - F'!$B:$O,14,FALSE),"")</f>
        <v>A</v>
      </c>
      <c r="M507" s="18" t="str">
        <f>IFERROR(VLOOKUP($A507,'Raw - F'!$B:$O,6,FALSE),"")</f>
        <v>6f</v>
      </c>
    </row>
    <row r="508" spans="1:13" x14ac:dyDescent="0.35">
      <c r="A508">
        <v>499</v>
      </c>
      <c r="B508" s="19">
        <f>IFERROR(VLOOKUP($A508,'Raw - F'!$B:$Q,2,FALSE),"")</f>
        <v>44066</v>
      </c>
      <c r="C508" s="18" t="str">
        <f>IFERROR(VLOOKUP($A508,'Raw - F'!$B:$Q,4,FALSE),"")</f>
        <v>Midlands</v>
      </c>
      <c r="D508" s="18" t="str">
        <f>IFERROR(VLOOKUP($A508,'Raw - F'!$B:$Q,3,FALSE),"")</f>
        <v>CHESTER</v>
      </c>
      <c r="E508" s="18" t="str">
        <f>IFERROR(VLOOKUP($A508,'Raw - F'!$B:$Q,9,FALSE),"")</f>
        <v>Hcap</v>
      </c>
      <c r="F508" s="18" t="str">
        <f>SUBSTITUTE(IFERROR(VLOOKUP($A508,'Raw - F'!$B:$N,13,FALSE),""),"0","")</f>
        <v>3YO+</v>
      </c>
      <c r="G508" s="18" t="str">
        <f>SUBSTITUTE(IFERROR(VLOOKUP($A508,'Raw - F'!$B:$N,10,FALSE),""),"0","")</f>
        <v/>
      </c>
      <c r="H508" s="18" t="str">
        <f>SUBSTITUTE(IFERROR(VLOOKUP($A508,'Raw - F'!$B:$N,11,FALSE),""),"0","")</f>
        <v/>
      </c>
      <c r="I508" s="40" t="str">
        <f>IF(IFERROR(VLOOKUP($A508,'Raw - F'!$B:$P,15,FALSE),"")=0,"",IFERROR(VLOOKUP($A508,'Raw - F'!$B:$P,15,FALSE),""))</f>
        <v/>
      </c>
      <c r="J508" s="18">
        <f>IFERROR(VLOOKUP($A508,'Raw - F'!$B:$N,8,FALSE),"")</f>
        <v>3</v>
      </c>
      <c r="K508" s="18" t="str">
        <f>IFERROR(VLOOKUP($A508,'Raw - F'!$B:$V,16,FALSE),"")</f>
        <v>71-90</v>
      </c>
      <c r="L508" s="18" t="str">
        <f>IFERROR(VLOOKUP($A508,'Raw - F'!$B:$O,14,FALSE),"")</f>
        <v>A</v>
      </c>
      <c r="M508" s="18" t="str">
        <f>IFERROR(VLOOKUP($A508,'Raw - F'!$B:$O,6,FALSE),"")</f>
        <v>5f</v>
      </c>
    </row>
    <row r="509" spans="1:13" x14ac:dyDescent="0.35">
      <c r="A509">
        <v>500</v>
      </c>
      <c r="B509" s="19">
        <f>IFERROR(VLOOKUP($A509,'Raw - F'!$B:$Q,2,FALSE),"")</f>
        <v>44066</v>
      </c>
      <c r="C509" s="18" t="str">
        <f>IFERROR(VLOOKUP($A509,'Raw - F'!$B:$Q,4,FALSE),"")</f>
        <v>Midlands</v>
      </c>
      <c r="D509" s="18" t="str">
        <f>IFERROR(VLOOKUP($A509,'Raw - F'!$B:$Q,3,FALSE),"")</f>
        <v>CHESTER</v>
      </c>
      <c r="E509" s="18" t="str">
        <f>IFERROR(VLOOKUP($A509,'Raw - F'!$B:$Q,9,FALSE),"")</f>
        <v>Hcap</v>
      </c>
      <c r="F509" s="18" t="str">
        <f>SUBSTITUTE(IFERROR(VLOOKUP($A509,'Raw - F'!$B:$N,13,FALSE),""),"0","")</f>
        <v>3YO+</v>
      </c>
      <c r="G509" s="18" t="str">
        <f>SUBSTITUTE(IFERROR(VLOOKUP($A509,'Raw - F'!$B:$N,10,FALSE),""),"0","")</f>
        <v/>
      </c>
      <c r="H509" s="18" t="str">
        <f>SUBSTITUTE(IFERROR(VLOOKUP($A509,'Raw - F'!$B:$N,11,FALSE),""),"0","")</f>
        <v/>
      </c>
      <c r="I509" s="40" t="str">
        <f>IF(IFERROR(VLOOKUP($A509,'Raw - F'!$B:$P,15,FALSE),"")=0,"",IFERROR(VLOOKUP($A509,'Raw - F'!$B:$P,15,FALSE),""))</f>
        <v/>
      </c>
      <c r="J509" s="18">
        <f>IFERROR(VLOOKUP($A509,'Raw - F'!$B:$N,8,FALSE),"")</f>
        <v>4</v>
      </c>
      <c r="K509" s="18" t="str">
        <f>IFERROR(VLOOKUP($A509,'Raw - F'!$B:$V,16,FALSE),"")</f>
        <v>61-80</v>
      </c>
      <c r="L509" s="18" t="str">
        <f>IFERROR(VLOOKUP($A509,'Raw - F'!$B:$O,14,FALSE),"")</f>
        <v>A</v>
      </c>
      <c r="M509" s="18" t="str">
        <f>IFERROR(VLOOKUP($A509,'Raw - F'!$B:$O,6,FALSE),"")</f>
        <v>6f</v>
      </c>
    </row>
    <row r="510" spans="1:13" x14ac:dyDescent="0.35">
      <c r="A510">
        <v>501</v>
      </c>
      <c r="B510" s="19">
        <f>IFERROR(VLOOKUP($A510,'Raw - F'!$B:$Q,2,FALSE),"")</f>
        <v>44065</v>
      </c>
      <c r="C510" s="18" t="str">
        <f>IFERROR(VLOOKUP($A510,'Raw - F'!$B:$Q,4,FALSE),"")</f>
        <v>South</v>
      </c>
      <c r="D510" s="18" t="str">
        <f>IFERROR(VLOOKUP($A510,'Raw - F'!$B:$Q,3,FALSE),"")</f>
        <v>SANDOWN PARK</v>
      </c>
      <c r="E510" s="18" t="str">
        <f>IFERROR(VLOOKUP($A510,'Raw - F'!$B:$Q,9,FALSE),"")</f>
        <v>Hcap</v>
      </c>
      <c r="F510" s="18" t="str">
        <f>SUBSTITUTE(IFERROR(VLOOKUP($A510,'Raw - F'!$B:$N,13,FALSE),""),"0","")</f>
        <v>3YO</v>
      </c>
      <c r="G510" s="18" t="str">
        <f>SUBSTITUTE(IFERROR(VLOOKUP($A510,'Raw - F'!$B:$N,10,FALSE),""),"0","")</f>
        <v/>
      </c>
      <c r="H510" s="18" t="str">
        <f>SUBSTITUTE(IFERROR(VLOOKUP($A510,'Raw - F'!$B:$N,11,FALSE),""),"0","")</f>
        <v/>
      </c>
      <c r="I510" s="40" t="str">
        <f>IF(IFERROR(VLOOKUP($A510,'Raw - F'!$B:$P,15,FALSE),"")=0,"",IFERROR(VLOOKUP($A510,'Raw - F'!$B:$P,15,FALSE),""))</f>
        <v/>
      </c>
      <c r="J510" s="18">
        <f>IFERROR(VLOOKUP($A510,'Raw - F'!$B:$N,8,FALSE),"")</f>
        <v>3</v>
      </c>
      <c r="K510" s="18" t="str">
        <f>IFERROR(VLOOKUP($A510,'Raw - F'!$B:$V,16,FALSE),"")</f>
        <v>71-90</v>
      </c>
      <c r="L510" s="18" t="str">
        <f>IFERROR(VLOOKUP($A510,'Raw - F'!$B:$O,14,FALSE),"")</f>
        <v>A</v>
      </c>
      <c r="M510" s="18" t="str">
        <f>IFERROR(VLOOKUP($A510,'Raw - F'!$B:$O,6,FALSE),"")</f>
        <v>1m</v>
      </c>
    </row>
    <row r="511" spans="1:13" x14ac:dyDescent="0.35">
      <c r="A511">
        <v>502</v>
      </c>
      <c r="B511" s="19">
        <f>IFERROR(VLOOKUP($A511,'Raw - F'!$B:$Q,2,FALSE),"")</f>
        <v>44065</v>
      </c>
      <c r="C511" s="18" t="str">
        <f>IFERROR(VLOOKUP($A511,'Raw - F'!$B:$Q,4,FALSE),"")</f>
        <v>South</v>
      </c>
      <c r="D511" s="18" t="str">
        <f>IFERROR(VLOOKUP($A511,'Raw - F'!$B:$Q,3,FALSE),"")</f>
        <v>SANDOWN PARK</v>
      </c>
      <c r="E511" s="18" t="str">
        <f>IFERROR(VLOOKUP($A511,'Raw - F'!$B:$Q,9,FALSE),"")</f>
        <v>Hcap</v>
      </c>
      <c r="F511" s="18" t="str">
        <f>SUBSTITUTE(IFERROR(VLOOKUP($A511,'Raw - F'!$B:$N,13,FALSE),""),"0","")</f>
        <v>2YO</v>
      </c>
      <c r="G511" s="18" t="str">
        <f>SUBSTITUTE(IFERROR(VLOOKUP($A511,'Raw - F'!$B:$N,10,FALSE),""),"0","")</f>
        <v/>
      </c>
      <c r="H511" s="18" t="str">
        <f>SUBSTITUTE(IFERROR(VLOOKUP($A511,'Raw - F'!$B:$N,11,FALSE),""),"0","")</f>
        <v/>
      </c>
      <c r="I511" s="40" t="str">
        <f>IF(IFERROR(VLOOKUP($A511,'Raw - F'!$B:$P,15,FALSE),"")=0,"",IFERROR(VLOOKUP($A511,'Raw - F'!$B:$P,15,FALSE),""))</f>
        <v/>
      </c>
      <c r="J511" s="18">
        <f>IFERROR(VLOOKUP($A511,'Raw - F'!$B:$N,8,FALSE),"")</f>
        <v>5</v>
      </c>
      <c r="K511" s="18" t="str">
        <f>IFERROR(VLOOKUP($A511,'Raw - F'!$B:$V,16,FALSE),"")</f>
        <v>56-75</v>
      </c>
      <c r="L511" s="18" t="str">
        <f>IFERROR(VLOOKUP($A511,'Raw - F'!$B:$O,14,FALSE),"")</f>
        <v>A</v>
      </c>
      <c r="M511" s="18" t="str">
        <f>IFERROR(VLOOKUP($A511,'Raw - F'!$B:$O,6,FALSE),"")</f>
        <v>5f</v>
      </c>
    </row>
    <row r="512" spans="1:13" x14ac:dyDescent="0.35">
      <c r="A512">
        <v>503</v>
      </c>
      <c r="B512" s="19">
        <f>IFERROR(VLOOKUP($A512,'Raw - F'!$B:$Q,2,FALSE),"")</f>
        <v>44065</v>
      </c>
      <c r="C512" s="18" t="str">
        <f>IFERROR(VLOOKUP($A512,'Raw - F'!$B:$Q,4,FALSE),"")</f>
        <v>South</v>
      </c>
      <c r="D512" s="18" t="str">
        <f>IFERROR(VLOOKUP($A512,'Raw - F'!$B:$Q,3,FALSE),"")</f>
        <v>SANDOWN PARK</v>
      </c>
      <c r="E512" s="18" t="str">
        <f>IFERROR(VLOOKUP($A512,'Raw - F'!$B:$Q,9,FALSE),"")</f>
        <v>WFA</v>
      </c>
      <c r="F512" s="18" t="str">
        <f>SUBSTITUTE(IFERROR(VLOOKUP($A512,'Raw - F'!$B:$N,13,FALSE),""),"0","")</f>
        <v>2YO</v>
      </c>
      <c r="G512" s="18" t="str">
        <f>SUBSTITUTE(IFERROR(VLOOKUP($A512,'Raw - F'!$B:$N,10,FALSE),""),"0","")</f>
        <v>Mdn</v>
      </c>
      <c r="H512" s="18" t="str">
        <f>SUBSTITUTE(IFERROR(VLOOKUP($A512,'Raw - F'!$B:$N,11,FALSE),""),"0","")</f>
        <v/>
      </c>
      <c r="I512" s="40" t="str">
        <f>IF(IFERROR(VLOOKUP($A512,'Raw - F'!$B:$P,15,FALSE),"")=0,"",IFERROR(VLOOKUP($A512,'Raw - F'!$B:$P,15,FALSE),""))</f>
        <v/>
      </c>
      <c r="J512" s="18">
        <f>IFERROR(VLOOKUP($A512,'Raw - F'!$B:$N,8,FALSE),"")</f>
        <v>5</v>
      </c>
      <c r="K512" s="18">
        <f>IFERROR(VLOOKUP($A512,'Raw - F'!$B:$V,16,FALSE),"")</f>
        <v>0</v>
      </c>
      <c r="L512" s="18" t="str">
        <f>IFERROR(VLOOKUP($A512,'Raw - F'!$B:$O,14,FALSE),"")</f>
        <v>F</v>
      </c>
      <c r="M512" s="18" t="str">
        <f>IFERROR(VLOOKUP($A512,'Raw - F'!$B:$O,6,FALSE),"")</f>
        <v>7f</v>
      </c>
    </row>
    <row r="513" spans="1:13" x14ac:dyDescent="0.35">
      <c r="A513">
        <v>504</v>
      </c>
      <c r="B513" s="19">
        <f>IFERROR(VLOOKUP($A513,'Raw - F'!$B:$Q,2,FALSE),"")</f>
        <v>44066</v>
      </c>
      <c r="C513" s="18" t="str">
        <f>IFERROR(VLOOKUP($A513,'Raw - F'!$B:$Q,4,FALSE),"")</f>
        <v>South</v>
      </c>
      <c r="D513" s="18" t="str">
        <f>IFERROR(VLOOKUP($A513,'Raw - F'!$B:$Q,3,FALSE),"")</f>
        <v>SANDOWN PARK</v>
      </c>
      <c r="E513" s="18" t="str">
        <f>IFERROR(VLOOKUP($A513,'Raw - F'!$B:$Q,9,FALSE),"")</f>
        <v>Hcap</v>
      </c>
      <c r="F513" s="18" t="str">
        <f>SUBSTITUTE(IFERROR(VLOOKUP($A513,'Raw - F'!$B:$N,13,FALSE),""),"0","")</f>
        <v>3YO+</v>
      </c>
      <c r="G513" s="18" t="str">
        <f>SUBSTITUTE(IFERROR(VLOOKUP($A513,'Raw - F'!$B:$N,10,FALSE),""),"0","")</f>
        <v/>
      </c>
      <c r="H513" s="18" t="str">
        <f>SUBSTITUTE(IFERROR(VLOOKUP($A513,'Raw - F'!$B:$N,11,FALSE),""),"0","")</f>
        <v/>
      </c>
      <c r="I513" s="40" t="str">
        <f>IF(IFERROR(VLOOKUP($A513,'Raw - F'!$B:$P,15,FALSE),"")=0,"",IFERROR(VLOOKUP($A513,'Raw - F'!$B:$P,15,FALSE),""))</f>
        <v/>
      </c>
      <c r="J513" s="18">
        <f>IFERROR(VLOOKUP($A513,'Raw - F'!$B:$N,8,FALSE),"")</f>
        <v>5</v>
      </c>
      <c r="K513" s="18" t="str">
        <f>IFERROR(VLOOKUP($A513,'Raw - F'!$B:$V,16,FALSE),"")</f>
        <v>56-75</v>
      </c>
      <c r="L513" s="18" t="str">
        <f>IFERROR(VLOOKUP($A513,'Raw - F'!$B:$O,14,FALSE),"")</f>
        <v>A</v>
      </c>
      <c r="M513" s="18" t="str">
        <f>IFERROR(VLOOKUP($A513,'Raw - F'!$B:$O,6,FALSE),"")</f>
        <v>5f</v>
      </c>
    </row>
    <row r="514" spans="1:13" x14ac:dyDescent="0.35">
      <c r="A514">
        <v>505</v>
      </c>
      <c r="B514" s="19">
        <f>IFERROR(VLOOKUP($A514,'Raw - F'!$B:$Q,2,FALSE),"")</f>
        <v>44065</v>
      </c>
      <c r="C514" s="18" t="str">
        <f>IFERROR(VLOOKUP($A514,'Raw - F'!$B:$Q,4,FALSE),"")</f>
        <v>South</v>
      </c>
      <c r="D514" s="18" t="str">
        <f>IFERROR(VLOOKUP($A514,'Raw - F'!$B:$Q,3,FALSE),"")</f>
        <v>SANDOWN PARK</v>
      </c>
      <c r="E514" s="18" t="str">
        <f>IFERROR(VLOOKUP($A514,'Raw - F'!$B:$Q,9,FALSE),"")</f>
        <v>Hcap</v>
      </c>
      <c r="F514" s="18" t="str">
        <f>SUBSTITUTE(IFERROR(VLOOKUP($A514,'Raw - F'!$B:$N,13,FALSE),""),"0","")</f>
        <v>3YO+</v>
      </c>
      <c r="G514" s="18" t="str">
        <f>SUBSTITUTE(IFERROR(VLOOKUP($A514,'Raw - F'!$B:$N,10,FALSE),""),"0","")</f>
        <v/>
      </c>
      <c r="H514" s="18" t="str">
        <f>SUBSTITUTE(IFERROR(VLOOKUP($A514,'Raw - F'!$B:$N,11,FALSE),""),"0","")</f>
        <v/>
      </c>
      <c r="I514" s="40" t="str">
        <f>IF(IFERROR(VLOOKUP($A514,'Raw - F'!$B:$P,15,FALSE),"")=0,"",IFERROR(VLOOKUP($A514,'Raw - F'!$B:$P,15,FALSE),""))</f>
        <v/>
      </c>
      <c r="J514" s="18">
        <f>IFERROR(VLOOKUP($A514,'Raw - F'!$B:$N,8,FALSE),"")</f>
        <v>4</v>
      </c>
      <c r="K514" s="18" t="str">
        <f>IFERROR(VLOOKUP($A514,'Raw - F'!$B:$V,16,FALSE),"")</f>
        <v>66-85</v>
      </c>
      <c r="L514" s="18" t="str">
        <f>IFERROR(VLOOKUP($A514,'Raw - F'!$B:$O,14,FALSE),"")</f>
        <v>F</v>
      </c>
      <c r="M514" s="18" t="str">
        <f>IFERROR(VLOOKUP($A514,'Raw - F'!$B:$O,6,FALSE),"")</f>
        <v>1m 2f</v>
      </c>
    </row>
    <row r="515" spans="1:13" x14ac:dyDescent="0.35">
      <c r="A515">
        <v>506</v>
      </c>
      <c r="B515" s="19">
        <f>IFERROR(VLOOKUP($A515,'Raw - F'!$B:$Q,2,FALSE),"")</f>
        <v>44065</v>
      </c>
      <c r="C515" s="18" t="str">
        <f>IFERROR(VLOOKUP($A515,'Raw - F'!$B:$Q,4,FALSE),"")</f>
        <v>South</v>
      </c>
      <c r="D515" s="18" t="str">
        <f>IFERROR(VLOOKUP($A515,'Raw - F'!$B:$Q,3,FALSE),"")</f>
        <v>SANDOWN PARK</v>
      </c>
      <c r="E515" s="18" t="str">
        <f>IFERROR(VLOOKUP($A515,'Raw - F'!$B:$Q,9,FALSE),"")</f>
        <v>Hcap</v>
      </c>
      <c r="F515" s="18" t="str">
        <f>SUBSTITUTE(IFERROR(VLOOKUP($A515,'Raw - F'!$B:$N,13,FALSE),""),"0","")</f>
        <v>3YO</v>
      </c>
      <c r="G515" s="18" t="str">
        <f>SUBSTITUTE(IFERROR(VLOOKUP($A515,'Raw - F'!$B:$N,10,FALSE),""),"0","")</f>
        <v/>
      </c>
      <c r="H515" s="18" t="str">
        <f>SUBSTITUTE(IFERROR(VLOOKUP($A515,'Raw - F'!$B:$N,11,FALSE),""),"0","")</f>
        <v/>
      </c>
      <c r="I515" s="40" t="str">
        <f>IF(IFERROR(VLOOKUP($A515,'Raw - F'!$B:$P,15,FALSE),"")=0,"",IFERROR(VLOOKUP($A515,'Raw - F'!$B:$P,15,FALSE),""))</f>
        <v/>
      </c>
      <c r="J515" s="18">
        <f>IFERROR(VLOOKUP($A515,'Raw - F'!$B:$N,8,FALSE),"")</f>
        <v>3</v>
      </c>
      <c r="K515" s="18" t="str">
        <f>IFERROR(VLOOKUP($A515,'Raw - F'!$B:$V,16,FALSE),"")</f>
        <v>71-90</v>
      </c>
      <c r="L515" s="18" t="str">
        <f>IFERROR(VLOOKUP($A515,'Raw - F'!$B:$O,14,FALSE),"")</f>
        <v>A</v>
      </c>
      <c r="M515" s="18" t="str">
        <f>IFERROR(VLOOKUP($A515,'Raw - F'!$B:$O,6,FALSE),"")</f>
        <v>1m 2f</v>
      </c>
    </row>
    <row r="516" spans="1:13" x14ac:dyDescent="0.35">
      <c r="A516">
        <v>507</v>
      </c>
      <c r="B516" s="19">
        <f>IFERROR(VLOOKUP($A516,'Raw - F'!$B:$Q,2,FALSE),"")</f>
        <v>44065</v>
      </c>
      <c r="C516" s="18" t="str">
        <f>IFERROR(VLOOKUP($A516,'Raw - F'!$B:$Q,4,FALSE),"")</f>
        <v>South</v>
      </c>
      <c r="D516" s="18" t="str">
        <f>IFERROR(VLOOKUP($A516,'Raw - F'!$B:$Q,3,FALSE),"")</f>
        <v>SANDOWN PARK</v>
      </c>
      <c r="E516" s="18" t="str">
        <f>IFERROR(VLOOKUP($A516,'Raw - F'!$B:$Q,9,FALSE),"")</f>
        <v>Hcap</v>
      </c>
      <c r="F516" s="18" t="str">
        <f>SUBSTITUTE(IFERROR(VLOOKUP($A516,'Raw - F'!$B:$N,13,FALSE),""),"0","")</f>
        <v>3YO+</v>
      </c>
      <c r="G516" s="18" t="str">
        <f>SUBSTITUTE(IFERROR(VLOOKUP($A516,'Raw - F'!$B:$N,10,FALSE),""),"0","")</f>
        <v/>
      </c>
      <c r="H516" s="18" t="str">
        <f>SUBSTITUTE(IFERROR(VLOOKUP($A516,'Raw - F'!$B:$N,11,FALSE),""),"0","")</f>
        <v/>
      </c>
      <c r="I516" s="40" t="str">
        <f>IF(IFERROR(VLOOKUP($A516,'Raw - F'!$B:$P,15,FALSE),"")=0,"",IFERROR(VLOOKUP($A516,'Raw - F'!$B:$P,15,FALSE),""))</f>
        <v/>
      </c>
      <c r="J516" s="18">
        <f>IFERROR(VLOOKUP($A516,'Raw - F'!$B:$N,8,FALSE),"")</f>
        <v>5</v>
      </c>
      <c r="K516" s="18" t="str">
        <f>IFERROR(VLOOKUP($A516,'Raw - F'!$B:$V,16,FALSE),"")</f>
        <v>51-70</v>
      </c>
      <c r="L516" s="18" t="str">
        <f>IFERROR(VLOOKUP($A516,'Raw - F'!$B:$O,14,FALSE),"")</f>
        <v>F</v>
      </c>
      <c r="M516" s="18" t="str">
        <f>IFERROR(VLOOKUP($A516,'Raw - F'!$B:$O,6,FALSE),"")</f>
        <v>7f</v>
      </c>
    </row>
    <row r="517" spans="1:13" x14ac:dyDescent="0.35">
      <c r="A517">
        <v>508</v>
      </c>
      <c r="B517" s="19">
        <f>IFERROR(VLOOKUP($A517,'Raw - F'!$B:$Q,2,FALSE),"")</f>
        <v>44065</v>
      </c>
      <c r="C517" s="18" t="str">
        <f>IFERROR(VLOOKUP($A517,'Raw - F'!$B:$Q,4,FALSE),"")</f>
        <v>South</v>
      </c>
      <c r="D517" s="18" t="str">
        <f>IFERROR(VLOOKUP($A517,'Raw - F'!$B:$Q,3,FALSE),"")</f>
        <v>SANDOWN PARK</v>
      </c>
      <c r="E517" s="18" t="str">
        <f>IFERROR(VLOOKUP($A517,'Raw - F'!$B:$Q,9,FALSE),"")</f>
        <v>Hcap</v>
      </c>
      <c r="F517" s="18" t="str">
        <f>SUBSTITUTE(IFERROR(VLOOKUP($A517,'Raw - F'!$B:$N,13,FALSE),""),"0","")</f>
        <v>3YO+</v>
      </c>
      <c r="G517" s="18" t="str">
        <f>SUBSTITUTE(IFERROR(VLOOKUP($A517,'Raw - F'!$B:$N,10,FALSE),""),"0","")</f>
        <v/>
      </c>
      <c r="H517" s="18" t="str">
        <f>SUBSTITUTE(IFERROR(VLOOKUP($A517,'Raw - F'!$B:$N,11,FALSE),""),"0","")</f>
        <v/>
      </c>
      <c r="I517" s="40" t="str">
        <f>IF(IFERROR(VLOOKUP($A517,'Raw - F'!$B:$P,15,FALSE),"")=0,"",IFERROR(VLOOKUP($A517,'Raw - F'!$B:$P,15,FALSE),""))</f>
        <v/>
      </c>
      <c r="J517" s="18">
        <f>IFERROR(VLOOKUP($A517,'Raw - F'!$B:$N,8,FALSE),"")</f>
        <v>3</v>
      </c>
      <c r="K517" s="18" t="str">
        <f>IFERROR(VLOOKUP($A517,'Raw - F'!$B:$V,16,FALSE),"")</f>
        <v>71-90</v>
      </c>
      <c r="L517" s="18" t="str">
        <f>IFERROR(VLOOKUP($A517,'Raw - F'!$B:$O,14,FALSE),"")</f>
        <v>A</v>
      </c>
      <c r="M517" s="18" t="str">
        <f>IFERROR(VLOOKUP($A517,'Raw - F'!$B:$O,6,FALSE),"")</f>
        <v>1m 6f</v>
      </c>
    </row>
    <row r="518" spans="1:13" x14ac:dyDescent="0.35">
      <c r="A518">
        <v>509</v>
      </c>
      <c r="B518" s="19">
        <f>IFERROR(VLOOKUP($A518,'Raw - F'!$B:$Q,2,FALSE),"")</f>
        <v>44067</v>
      </c>
      <c r="C518" s="18" t="str">
        <f>IFERROR(VLOOKUP($A518,'Raw - F'!$B:$Q,4,FALSE),"")</f>
        <v>North</v>
      </c>
      <c r="D518" s="18" t="str">
        <f>IFERROR(VLOOKUP($A518,'Raw - F'!$B:$Q,3,FALSE),"")</f>
        <v>AYR</v>
      </c>
      <c r="E518" s="18" t="str">
        <f>IFERROR(VLOOKUP($A518,'Raw - F'!$B:$Q,9,FALSE),"")</f>
        <v>Hcap</v>
      </c>
      <c r="F518" s="18" t="str">
        <f>SUBSTITUTE(IFERROR(VLOOKUP($A518,'Raw - F'!$B:$N,13,FALSE),""),"0","")</f>
        <v>3YO+</v>
      </c>
      <c r="G518" s="18" t="str">
        <f>SUBSTITUTE(IFERROR(VLOOKUP($A518,'Raw - F'!$B:$N,10,FALSE),""),"0","")</f>
        <v/>
      </c>
      <c r="H518" s="18" t="str">
        <f>SUBSTITUTE(IFERROR(VLOOKUP($A518,'Raw - F'!$B:$N,11,FALSE),""),"0","")</f>
        <v/>
      </c>
      <c r="I518" s="40" t="str">
        <f>IF(IFERROR(VLOOKUP($A518,'Raw - F'!$B:$P,15,FALSE),"")=0,"",IFERROR(VLOOKUP($A518,'Raw - F'!$B:$P,15,FALSE),""))</f>
        <v/>
      </c>
      <c r="J518" s="18">
        <f>IFERROR(VLOOKUP($A518,'Raw - F'!$B:$N,8,FALSE),"")</f>
        <v>4</v>
      </c>
      <c r="K518" s="18" t="str">
        <f>IFERROR(VLOOKUP($A518,'Raw - F'!$B:$V,16,FALSE),"")</f>
        <v>61-80</v>
      </c>
      <c r="L518" s="18" t="str">
        <f>IFERROR(VLOOKUP($A518,'Raw - F'!$B:$O,14,FALSE),"")</f>
        <v>A</v>
      </c>
      <c r="M518" s="18" t="str">
        <f>IFERROR(VLOOKUP($A518,'Raw - F'!$B:$O,6,FALSE),"")</f>
        <v>1m</v>
      </c>
    </row>
    <row r="519" spans="1:13" x14ac:dyDescent="0.35">
      <c r="A519">
        <v>510</v>
      </c>
      <c r="B519" s="19">
        <f>IFERROR(VLOOKUP($A519,'Raw - F'!$B:$Q,2,FALSE),"")</f>
        <v>44067</v>
      </c>
      <c r="C519" s="18" t="str">
        <f>IFERROR(VLOOKUP($A519,'Raw - F'!$B:$Q,4,FALSE),"")</f>
        <v>North</v>
      </c>
      <c r="D519" s="18" t="str">
        <f>IFERROR(VLOOKUP($A519,'Raw - F'!$B:$Q,3,FALSE),"")</f>
        <v>AYR</v>
      </c>
      <c r="E519" s="18" t="str">
        <f>IFERROR(VLOOKUP($A519,'Raw - F'!$B:$Q,9,FALSE),"")</f>
        <v>Hcap</v>
      </c>
      <c r="F519" s="18" t="str">
        <f>SUBSTITUTE(IFERROR(VLOOKUP($A519,'Raw - F'!$B:$N,13,FALSE),""),"0","")</f>
        <v>3YO+</v>
      </c>
      <c r="G519" s="18" t="str">
        <f>SUBSTITUTE(IFERROR(VLOOKUP($A519,'Raw - F'!$B:$N,10,FALSE),""),"0","")</f>
        <v/>
      </c>
      <c r="H519" s="18" t="str">
        <f>SUBSTITUTE(IFERROR(VLOOKUP($A519,'Raw - F'!$B:$N,11,FALSE),""),"0","")</f>
        <v/>
      </c>
      <c r="I519" s="40" t="str">
        <f>IF(IFERROR(VLOOKUP($A519,'Raw - F'!$B:$P,15,FALSE),"")=0,"",IFERROR(VLOOKUP($A519,'Raw - F'!$B:$P,15,FALSE),""))</f>
        <v/>
      </c>
      <c r="J519" s="18">
        <f>IFERROR(VLOOKUP($A519,'Raw - F'!$B:$N,8,FALSE),"")</f>
        <v>6</v>
      </c>
      <c r="K519" s="18" t="str">
        <f>IFERROR(VLOOKUP($A519,'Raw - F'!$B:$V,16,FALSE),"")</f>
        <v>41-60</v>
      </c>
      <c r="L519" s="18" t="str">
        <f>IFERROR(VLOOKUP($A519,'Raw - F'!$B:$O,14,FALSE),"")</f>
        <v>A</v>
      </c>
      <c r="M519" s="18" t="str">
        <f>IFERROR(VLOOKUP($A519,'Raw - F'!$B:$O,6,FALSE),"")</f>
        <v>7f</v>
      </c>
    </row>
    <row r="520" spans="1:13" x14ac:dyDescent="0.35">
      <c r="A520">
        <v>511</v>
      </c>
      <c r="B520" s="19">
        <f>IFERROR(VLOOKUP($A520,'Raw - F'!$B:$Q,2,FALSE),"")</f>
        <v>44067</v>
      </c>
      <c r="C520" s="18" t="str">
        <f>IFERROR(VLOOKUP($A520,'Raw - F'!$B:$Q,4,FALSE),"")</f>
        <v>North</v>
      </c>
      <c r="D520" s="18" t="str">
        <f>IFERROR(VLOOKUP($A520,'Raw - F'!$B:$Q,3,FALSE),"")</f>
        <v>AYR</v>
      </c>
      <c r="E520" s="18" t="str">
        <f>IFERROR(VLOOKUP($A520,'Raw - F'!$B:$Q,9,FALSE),"")</f>
        <v>Hcap</v>
      </c>
      <c r="F520" s="18" t="str">
        <f>SUBSTITUTE(IFERROR(VLOOKUP($A520,'Raw - F'!$B:$N,13,FALSE),""),"0","")</f>
        <v>3YO+</v>
      </c>
      <c r="G520" s="18" t="str">
        <f>SUBSTITUTE(IFERROR(VLOOKUP($A520,'Raw - F'!$B:$N,10,FALSE),""),"0","")</f>
        <v/>
      </c>
      <c r="H520" s="18" t="str">
        <f>SUBSTITUTE(IFERROR(VLOOKUP($A520,'Raw - F'!$B:$N,11,FALSE),""),"0","")</f>
        <v/>
      </c>
      <c r="I520" s="40" t="str">
        <f>IF(IFERROR(VLOOKUP($A520,'Raw - F'!$B:$P,15,FALSE),"")=0,"",IFERROR(VLOOKUP($A520,'Raw - F'!$B:$P,15,FALSE),""))</f>
        <v/>
      </c>
      <c r="J520" s="18">
        <f>IFERROR(VLOOKUP($A520,'Raw - F'!$B:$N,8,FALSE),"")</f>
        <v>6</v>
      </c>
      <c r="K520" s="18" t="str">
        <f>IFERROR(VLOOKUP($A520,'Raw - F'!$B:$V,16,FALSE),"")</f>
        <v>36-55</v>
      </c>
      <c r="L520" s="18" t="str">
        <f>IFERROR(VLOOKUP($A520,'Raw - F'!$B:$O,14,FALSE),"")</f>
        <v>A</v>
      </c>
      <c r="M520" s="18" t="str">
        <f>IFERROR(VLOOKUP($A520,'Raw - F'!$B:$O,6,FALSE),"")</f>
        <v>1m</v>
      </c>
    </row>
    <row r="521" spans="1:13" x14ac:dyDescent="0.35">
      <c r="A521">
        <v>512</v>
      </c>
      <c r="B521" s="19">
        <f>IFERROR(VLOOKUP($A521,'Raw - F'!$B:$Q,2,FALSE),"")</f>
        <v>44067</v>
      </c>
      <c r="C521" s="18" t="str">
        <f>IFERROR(VLOOKUP($A521,'Raw - F'!$B:$Q,4,FALSE),"")</f>
        <v>North</v>
      </c>
      <c r="D521" s="18" t="str">
        <f>IFERROR(VLOOKUP($A521,'Raw - F'!$B:$Q,3,FALSE),"")</f>
        <v>AYR</v>
      </c>
      <c r="E521" s="18" t="str">
        <f>IFERROR(VLOOKUP($A521,'Raw - F'!$B:$Q,9,FALSE),"")</f>
        <v>Hcap</v>
      </c>
      <c r="F521" s="18" t="str">
        <f>SUBSTITUTE(IFERROR(VLOOKUP($A521,'Raw - F'!$B:$N,13,FALSE),""),"0","")</f>
        <v>3YO+</v>
      </c>
      <c r="G521" s="18" t="str">
        <f>SUBSTITUTE(IFERROR(VLOOKUP($A521,'Raw - F'!$B:$N,10,FALSE),""),"0","")</f>
        <v/>
      </c>
      <c r="H521" s="18" t="str">
        <f>SUBSTITUTE(IFERROR(VLOOKUP($A521,'Raw - F'!$B:$N,11,FALSE),""),"0","")</f>
        <v/>
      </c>
      <c r="I521" s="40" t="str">
        <f>IF(IFERROR(VLOOKUP($A521,'Raw - F'!$B:$P,15,FALSE),"")=0,"",IFERROR(VLOOKUP($A521,'Raw - F'!$B:$P,15,FALSE),""))</f>
        <v/>
      </c>
      <c r="J521" s="18">
        <f>IFERROR(VLOOKUP($A521,'Raw - F'!$B:$N,8,FALSE),"")</f>
        <v>5</v>
      </c>
      <c r="K521" s="18" t="str">
        <f>IFERROR(VLOOKUP($A521,'Raw - F'!$B:$V,16,FALSE),"")</f>
        <v>51-70</v>
      </c>
      <c r="L521" s="18" t="str">
        <f>IFERROR(VLOOKUP($A521,'Raw - F'!$B:$O,14,FALSE),"")</f>
        <v>A</v>
      </c>
      <c r="M521" s="18" t="str">
        <f>IFERROR(VLOOKUP($A521,'Raw - F'!$B:$O,6,FALSE),"")</f>
        <v>1m 2f</v>
      </c>
    </row>
    <row r="522" spans="1:13" x14ac:dyDescent="0.35">
      <c r="A522">
        <v>513</v>
      </c>
      <c r="B522" s="19">
        <f>IFERROR(VLOOKUP($A522,'Raw - F'!$B:$Q,2,FALSE),"")</f>
        <v>44067</v>
      </c>
      <c r="C522" s="18" t="str">
        <f>IFERROR(VLOOKUP($A522,'Raw - F'!$B:$Q,4,FALSE),"")</f>
        <v>North</v>
      </c>
      <c r="D522" s="18" t="str">
        <f>IFERROR(VLOOKUP($A522,'Raw - F'!$B:$Q,3,FALSE),"")</f>
        <v>AYR</v>
      </c>
      <c r="E522" s="18" t="str">
        <f>IFERROR(VLOOKUP($A522,'Raw - F'!$B:$Q,9,FALSE),"")</f>
        <v>WFA</v>
      </c>
      <c r="F522" s="18" t="str">
        <f>SUBSTITUTE(IFERROR(VLOOKUP($A522,'Raw - F'!$B:$N,13,FALSE),""),"0","")</f>
        <v>3YO+</v>
      </c>
      <c r="G522" s="18" t="str">
        <f>SUBSTITUTE(IFERROR(VLOOKUP($A522,'Raw - F'!$B:$N,10,FALSE),""),"0","")</f>
        <v/>
      </c>
      <c r="H522" s="18" t="str">
        <f>SUBSTITUTE(IFERROR(VLOOKUP($A522,'Raw - F'!$B:$N,11,FALSE),""),"0","")</f>
        <v/>
      </c>
      <c r="I522" s="40" t="str">
        <f>IF(IFERROR(VLOOKUP($A522,'Raw - F'!$B:$P,15,FALSE),"")=0,"",IFERROR(VLOOKUP($A522,'Raw - F'!$B:$P,15,FALSE),""))</f>
        <v/>
      </c>
      <c r="J522" s="18">
        <f>IFERROR(VLOOKUP($A522,'Raw - F'!$B:$N,8,FALSE),"")</f>
        <v>6</v>
      </c>
      <c r="K522" s="18" t="str">
        <f>IFERROR(VLOOKUP($A522,'Raw - F'!$B:$V,16,FALSE),"")</f>
        <v>31-50</v>
      </c>
      <c r="L522" s="18" t="str">
        <f>IFERROR(VLOOKUP($A522,'Raw - F'!$B:$O,14,FALSE),"")</f>
        <v>A</v>
      </c>
      <c r="M522" s="18" t="str">
        <f>IFERROR(VLOOKUP($A522,'Raw - F'!$B:$O,6,FALSE),"")</f>
        <v>1m 2f</v>
      </c>
    </row>
    <row r="523" spans="1:13" x14ac:dyDescent="0.35">
      <c r="A523">
        <v>514</v>
      </c>
      <c r="B523" s="19">
        <f>IFERROR(VLOOKUP($A523,'Raw - F'!$B:$Q,2,FALSE),"")</f>
        <v>44067</v>
      </c>
      <c r="C523" s="18" t="str">
        <f>IFERROR(VLOOKUP($A523,'Raw - F'!$B:$Q,4,FALSE),"")</f>
        <v>North</v>
      </c>
      <c r="D523" s="18" t="str">
        <f>IFERROR(VLOOKUP($A523,'Raw - F'!$B:$Q,3,FALSE),"")</f>
        <v>AYR</v>
      </c>
      <c r="E523" s="18" t="str">
        <f>IFERROR(VLOOKUP($A523,'Raw - F'!$B:$Q,9,FALSE),"")</f>
        <v>WFA</v>
      </c>
      <c r="F523" s="18" t="str">
        <f>SUBSTITUTE(IFERROR(VLOOKUP($A523,'Raw - F'!$B:$N,13,FALSE),""),"0","")</f>
        <v>3YO+</v>
      </c>
      <c r="G523" s="18" t="str">
        <f>SUBSTITUTE(IFERROR(VLOOKUP($A523,'Raw - F'!$B:$N,10,FALSE),""),"0","")</f>
        <v>Nov</v>
      </c>
      <c r="H523" s="18" t="str">
        <f>SUBSTITUTE(IFERROR(VLOOKUP($A523,'Raw - F'!$B:$N,11,FALSE),""),"0","")</f>
        <v/>
      </c>
      <c r="I523" s="40" t="str">
        <f>IF(IFERROR(VLOOKUP($A523,'Raw - F'!$B:$P,15,FALSE),"")=0,"",IFERROR(VLOOKUP($A523,'Raw - F'!$B:$P,15,FALSE),""))</f>
        <v/>
      </c>
      <c r="J523" s="18">
        <f>IFERROR(VLOOKUP($A523,'Raw - F'!$B:$N,8,FALSE),"")</f>
        <v>5</v>
      </c>
      <c r="K523" s="18">
        <f>IFERROR(VLOOKUP($A523,'Raw - F'!$B:$V,16,FALSE),"")</f>
        <v>0</v>
      </c>
      <c r="L523" s="18" t="str">
        <f>IFERROR(VLOOKUP($A523,'Raw - F'!$B:$O,14,FALSE),"")</f>
        <v>A</v>
      </c>
      <c r="M523" s="18" t="str">
        <f>IFERROR(VLOOKUP($A523,'Raw - F'!$B:$O,6,FALSE),"")</f>
        <v>6f</v>
      </c>
    </row>
    <row r="524" spans="1:13" x14ac:dyDescent="0.35">
      <c r="A524">
        <v>515</v>
      </c>
      <c r="B524" s="19">
        <f>IFERROR(VLOOKUP($A524,'Raw - F'!$B:$Q,2,FALSE),"")</f>
        <v>44067</v>
      </c>
      <c r="C524" s="18" t="str">
        <f>IFERROR(VLOOKUP($A524,'Raw - F'!$B:$Q,4,FALSE),"")</f>
        <v>North</v>
      </c>
      <c r="D524" s="18" t="str">
        <f>IFERROR(VLOOKUP($A524,'Raw - F'!$B:$Q,3,FALSE),"")</f>
        <v>AYR</v>
      </c>
      <c r="E524" s="18" t="str">
        <f>IFERROR(VLOOKUP($A524,'Raw - F'!$B:$Q,9,FALSE),"")</f>
        <v>Hcap</v>
      </c>
      <c r="F524" s="18" t="str">
        <f>SUBSTITUTE(IFERROR(VLOOKUP($A524,'Raw - F'!$B:$N,13,FALSE),""),"0","")</f>
        <v>3YO+</v>
      </c>
      <c r="G524" s="18" t="str">
        <f>SUBSTITUTE(IFERROR(VLOOKUP($A524,'Raw - F'!$B:$N,10,FALSE),""),"0","")</f>
        <v/>
      </c>
      <c r="H524" s="18" t="str">
        <f>SUBSTITUTE(IFERROR(VLOOKUP($A524,'Raw - F'!$B:$N,11,FALSE),""),"0","")</f>
        <v/>
      </c>
      <c r="I524" s="40" t="str">
        <f>IF(IFERROR(VLOOKUP($A524,'Raw - F'!$B:$P,15,FALSE),"")=0,"",IFERROR(VLOOKUP($A524,'Raw - F'!$B:$P,15,FALSE),""))</f>
        <v/>
      </c>
      <c r="J524" s="18">
        <f>IFERROR(VLOOKUP($A524,'Raw - F'!$B:$N,8,FALSE),"")</f>
        <v>5</v>
      </c>
      <c r="K524" s="18" t="str">
        <f>IFERROR(VLOOKUP($A524,'Raw - F'!$B:$V,16,FALSE),"")</f>
        <v>56-75</v>
      </c>
      <c r="L524" s="18" t="str">
        <f>IFERROR(VLOOKUP($A524,'Raw - F'!$B:$O,14,FALSE),"")</f>
        <v>A</v>
      </c>
      <c r="M524" s="18" t="str">
        <f>IFERROR(VLOOKUP($A524,'Raw - F'!$B:$O,6,FALSE),"")</f>
        <v>6f</v>
      </c>
    </row>
    <row r="525" spans="1:13" x14ac:dyDescent="0.35">
      <c r="A525">
        <v>516</v>
      </c>
      <c r="B525" s="19">
        <f>IFERROR(VLOOKUP($A525,'Raw - F'!$B:$Q,2,FALSE),"")</f>
        <v>44067</v>
      </c>
      <c r="C525" s="18" t="str">
        <f>IFERROR(VLOOKUP($A525,'Raw - F'!$B:$Q,4,FALSE),"")</f>
        <v>North</v>
      </c>
      <c r="D525" s="18" t="str">
        <f>IFERROR(VLOOKUP($A525,'Raw - F'!$B:$Q,3,FALSE),"")</f>
        <v>AYR</v>
      </c>
      <c r="E525" s="18" t="str">
        <f>IFERROR(VLOOKUP($A525,'Raw - F'!$B:$Q,9,FALSE),"")</f>
        <v>Hcap</v>
      </c>
      <c r="F525" s="18" t="str">
        <f>SUBSTITUTE(IFERROR(VLOOKUP($A525,'Raw - F'!$B:$N,13,FALSE),""),"0","")</f>
        <v>2YO</v>
      </c>
      <c r="G525" s="18" t="str">
        <f>SUBSTITUTE(IFERROR(VLOOKUP($A525,'Raw - F'!$B:$N,10,FALSE),""),"0","")</f>
        <v/>
      </c>
      <c r="H525" s="18" t="str">
        <f>SUBSTITUTE(IFERROR(VLOOKUP($A525,'Raw - F'!$B:$N,11,FALSE),""),"0","")</f>
        <v/>
      </c>
      <c r="I525" s="40" t="str">
        <f>IF(IFERROR(VLOOKUP($A525,'Raw - F'!$B:$P,15,FALSE),"")=0,"",IFERROR(VLOOKUP($A525,'Raw - F'!$B:$P,15,FALSE),""))</f>
        <v/>
      </c>
      <c r="J525" s="18">
        <f>IFERROR(VLOOKUP($A525,'Raw - F'!$B:$N,8,FALSE),"")</f>
        <v>6</v>
      </c>
      <c r="K525" s="18" t="str">
        <f>IFERROR(VLOOKUP($A525,'Raw - F'!$B:$V,16,FALSE),"")</f>
        <v>46-65</v>
      </c>
      <c r="L525" s="18" t="str">
        <f>IFERROR(VLOOKUP($A525,'Raw - F'!$B:$O,14,FALSE),"")</f>
        <v>A</v>
      </c>
      <c r="M525" s="18" t="str">
        <f>IFERROR(VLOOKUP($A525,'Raw - F'!$B:$O,6,FALSE),"")</f>
        <v>5f</v>
      </c>
    </row>
    <row r="526" spans="1:13" x14ac:dyDescent="0.35">
      <c r="A526">
        <v>517</v>
      </c>
      <c r="B526" s="19">
        <f>IFERROR(VLOOKUP($A526,'Raw - F'!$B:$Q,2,FALSE),"")</f>
        <v>44067</v>
      </c>
      <c r="C526" s="18" t="str">
        <f>IFERROR(VLOOKUP($A526,'Raw - F'!$B:$Q,4,FALSE),"")</f>
        <v>South</v>
      </c>
      <c r="D526" s="18" t="str">
        <f>IFERROR(VLOOKUP($A526,'Raw - F'!$B:$Q,3,FALSE),"")</f>
        <v>BATH</v>
      </c>
      <c r="E526" s="18" t="str">
        <f>IFERROR(VLOOKUP($A526,'Raw - F'!$B:$Q,9,FALSE),"")</f>
        <v>Hcap</v>
      </c>
      <c r="F526" s="18" t="str">
        <f>SUBSTITUTE(IFERROR(VLOOKUP($A526,'Raw - F'!$B:$N,13,FALSE),""),"0","")</f>
        <v>3YO+</v>
      </c>
      <c r="G526" s="18" t="str">
        <f>SUBSTITUTE(IFERROR(VLOOKUP($A526,'Raw - F'!$B:$N,10,FALSE),""),"0","")</f>
        <v/>
      </c>
      <c r="H526" s="18" t="str">
        <f>SUBSTITUTE(IFERROR(VLOOKUP($A526,'Raw - F'!$B:$N,11,FALSE),""),"0","")</f>
        <v/>
      </c>
      <c r="I526" s="40" t="str">
        <f>IF(IFERROR(VLOOKUP($A526,'Raw - F'!$B:$P,15,FALSE),"")=0,"",IFERROR(VLOOKUP($A526,'Raw - F'!$B:$P,15,FALSE),""))</f>
        <v/>
      </c>
      <c r="J526" s="18">
        <f>IFERROR(VLOOKUP($A526,'Raw - F'!$B:$N,8,FALSE),"")</f>
        <v>5</v>
      </c>
      <c r="K526" s="18" t="str">
        <f>IFERROR(VLOOKUP($A526,'Raw - F'!$B:$V,16,FALSE),"")</f>
        <v>56-75</v>
      </c>
      <c r="L526" s="18" t="str">
        <f>IFERROR(VLOOKUP($A526,'Raw - F'!$B:$O,14,FALSE),"")</f>
        <v>A</v>
      </c>
      <c r="M526" s="18" t="str">
        <f>IFERROR(VLOOKUP($A526,'Raw - F'!$B:$O,6,FALSE),"")</f>
        <v>1m</v>
      </c>
    </row>
    <row r="527" spans="1:13" x14ac:dyDescent="0.35">
      <c r="A527">
        <v>518</v>
      </c>
      <c r="B527" s="19">
        <f>IFERROR(VLOOKUP($A527,'Raw - F'!$B:$Q,2,FALSE),"")</f>
        <v>44067</v>
      </c>
      <c r="C527" s="18" t="str">
        <f>IFERROR(VLOOKUP($A527,'Raw - F'!$B:$Q,4,FALSE),"")</f>
        <v>South</v>
      </c>
      <c r="D527" s="18" t="str">
        <f>IFERROR(VLOOKUP($A527,'Raw - F'!$B:$Q,3,FALSE),"")</f>
        <v>BATH</v>
      </c>
      <c r="E527" s="18" t="str">
        <f>IFERROR(VLOOKUP($A527,'Raw - F'!$B:$Q,9,FALSE),"")</f>
        <v>WFA</v>
      </c>
      <c r="F527" s="18" t="str">
        <f>SUBSTITUTE(IFERROR(VLOOKUP($A527,'Raw - F'!$B:$N,13,FALSE),""),"0","")</f>
        <v>3YO+</v>
      </c>
      <c r="G527" s="18" t="str">
        <f>SUBSTITUTE(IFERROR(VLOOKUP($A527,'Raw - F'!$B:$N,10,FALSE),""),"0","")</f>
        <v>Nov</v>
      </c>
      <c r="H527" s="18" t="str">
        <f>SUBSTITUTE(IFERROR(VLOOKUP($A527,'Raw - F'!$B:$N,11,FALSE),""),"0","")</f>
        <v/>
      </c>
      <c r="I527" s="40" t="str">
        <f>IF(IFERROR(VLOOKUP($A527,'Raw - F'!$B:$P,15,FALSE),"")=0,"",IFERROR(VLOOKUP($A527,'Raw - F'!$B:$P,15,FALSE),""))</f>
        <v/>
      </c>
      <c r="J527" s="18">
        <f>IFERROR(VLOOKUP($A527,'Raw - F'!$B:$N,8,FALSE),"")</f>
        <v>5</v>
      </c>
      <c r="K527" s="18">
        <f>IFERROR(VLOOKUP($A527,'Raw - F'!$B:$V,16,FALSE),"")</f>
        <v>0</v>
      </c>
      <c r="L527" s="18" t="str">
        <f>IFERROR(VLOOKUP($A527,'Raw - F'!$B:$O,14,FALSE),"")</f>
        <v>A</v>
      </c>
      <c r="M527" s="18" t="str">
        <f>IFERROR(VLOOKUP($A527,'Raw - F'!$B:$O,6,FALSE),"")</f>
        <v>5f</v>
      </c>
    </row>
    <row r="528" spans="1:13" x14ac:dyDescent="0.35">
      <c r="A528">
        <v>519</v>
      </c>
      <c r="B528" s="19">
        <f>IFERROR(VLOOKUP($A528,'Raw - F'!$B:$Q,2,FALSE),"")</f>
        <v>44067</v>
      </c>
      <c r="C528" s="18" t="str">
        <f>IFERROR(VLOOKUP($A528,'Raw - F'!$B:$Q,4,FALSE),"")</f>
        <v>South</v>
      </c>
      <c r="D528" s="18" t="str">
        <f>IFERROR(VLOOKUP($A528,'Raw - F'!$B:$Q,3,FALSE),"")</f>
        <v>BATH</v>
      </c>
      <c r="E528" s="18" t="str">
        <f>IFERROR(VLOOKUP($A528,'Raw - F'!$B:$Q,9,FALSE),"")</f>
        <v>WFA</v>
      </c>
      <c r="F528" s="18" t="str">
        <f>SUBSTITUTE(IFERROR(VLOOKUP($A528,'Raw - F'!$B:$N,13,FALSE),""),"0","")</f>
        <v>3YO+</v>
      </c>
      <c r="G528" s="18" t="str">
        <f>SUBSTITUTE(IFERROR(VLOOKUP($A528,'Raw - F'!$B:$N,10,FALSE),""),"0","")</f>
        <v>Mdn</v>
      </c>
      <c r="H528" s="18" t="str">
        <f>SUBSTITUTE(IFERROR(VLOOKUP($A528,'Raw - F'!$B:$N,11,FALSE),""),"0","")</f>
        <v>Med</v>
      </c>
      <c r="I528" s="40">
        <f>IF(IFERROR(VLOOKUP($A528,'Raw - F'!$B:$P,15,FALSE),"")=0,"",IFERROR(VLOOKUP($A528,'Raw - F'!$B:$P,15,FALSE),""))</f>
        <v>22000</v>
      </c>
      <c r="J528" s="18">
        <f>IFERROR(VLOOKUP($A528,'Raw - F'!$B:$N,8,FALSE),"")</f>
        <v>5</v>
      </c>
      <c r="K528" s="18">
        <f>IFERROR(VLOOKUP($A528,'Raw - F'!$B:$V,16,FALSE),"")</f>
        <v>0</v>
      </c>
      <c r="L528" s="18" t="str">
        <f>IFERROR(VLOOKUP($A528,'Raw - F'!$B:$O,14,FALSE),"")</f>
        <v>A</v>
      </c>
      <c r="M528" s="18" t="str">
        <f>IFERROR(VLOOKUP($A528,'Raw - F'!$B:$O,6,FALSE),"")</f>
        <v>1m</v>
      </c>
    </row>
    <row r="529" spans="1:13" x14ac:dyDescent="0.35">
      <c r="A529">
        <v>520</v>
      </c>
      <c r="B529" s="19">
        <f>IFERROR(VLOOKUP($A529,'Raw - F'!$B:$Q,2,FALSE),"")</f>
        <v>44067</v>
      </c>
      <c r="C529" s="18" t="str">
        <f>IFERROR(VLOOKUP($A529,'Raw - F'!$B:$Q,4,FALSE),"")</f>
        <v>South</v>
      </c>
      <c r="D529" s="18" t="str">
        <f>IFERROR(VLOOKUP($A529,'Raw - F'!$B:$Q,3,FALSE),"")</f>
        <v>BATH</v>
      </c>
      <c r="E529" s="18" t="str">
        <f>IFERROR(VLOOKUP($A529,'Raw - F'!$B:$Q,9,FALSE),"")</f>
        <v>WFA</v>
      </c>
      <c r="F529" s="18" t="str">
        <f>SUBSTITUTE(IFERROR(VLOOKUP($A529,'Raw - F'!$B:$N,13,FALSE),""),"0","")</f>
        <v>3YO+</v>
      </c>
      <c r="G529" s="18" t="str">
        <f>SUBSTITUTE(IFERROR(VLOOKUP($A529,'Raw - F'!$B:$N,10,FALSE),""),"0","")</f>
        <v>Nov</v>
      </c>
      <c r="H529" s="18" t="str">
        <f>SUBSTITUTE(IFERROR(VLOOKUP($A529,'Raw - F'!$B:$N,11,FALSE),""),"0","")</f>
        <v/>
      </c>
      <c r="I529" s="40" t="str">
        <f>IF(IFERROR(VLOOKUP($A529,'Raw - F'!$B:$P,15,FALSE),"")=0,"",IFERROR(VLOOKUP($A529,'Raw - F'!$B:$P,15,FALSE),""))</f>
        <v/>
      </c>
      <c r="J529" s="18">
        <f>IFERROR(VLOOKUP($A529,'Raw - F'!$B:$N,8,FALSE),"")</f>
        <v>5</v>
      </c>
      <c r="K529" s="18">
        <f>IFERROR(VLOOKUP($A529,'Raw - F'!$B:$V,16,FALSE),"")</f>
        <v>0</v>
      </c>
      <c r="L529" s="18" t="str">
        <f>IFERROR(VLOOKUP($A529,'Raw - F'!$B:$O,14,FALSE),"")</f>
        <v>A</v>
      </c>
      <c r="M529" s="18" t="str">
        <f>IFERROR(VLOOKUP($A529,'Raw - F'!$B:$O,6,FALSE),"")</f>
        <v>1m 2f</v>
      </c>
    </row>
    <row r="530" spans="1:13" x14ac:dyDescent="0.35">
      <c r="A530">
        <v>521</v>
      </c>
      <c r="B530" s="19">
        <f>IFERROR(VLOOKUP($A530,'Raw - F'!$B:$Q,2,FALSE),"")</f>
        <v>44067</v>
      </c>
      <c r="C530" s="18" t="str">
        <f>IFERROR(VLOOKUP($A530,'Raw - F'!$B:$Q,4,FALSE),"")</f>
        <v>South</v>
      </c>
      <c r="D530" s="18" t="str">
        <f>IFERROR(VLOOKUP($A530,'Raw - F'!$B:$Q,3,FALSE),"")</f>
        <v>BATH</v>
      </c>
      <c r="E530" s="18" t="str">
        <f>IFERROR(VLOOKUP($A530,'Raw - F'!$B:$Q,9,FALSE),"")</f>
        <v>Hcap</v>
      </c>
      <c r="F530" s="18" t="str">
        <f>SUBSTITUTE(IFERROR(VLOOKUP($A530,'Raw - F'!$B:$N,13,FALSE),""),"0","")</f>
        <v>2YO</v>
      </c>
      <c r="G530" s="18" t="str">
        <f>SUBSTITUTE(IFERROR(VLOOKUP($A530,'Raw - F'!$B:$N,10,FALSE),""),"0","")</f>
        <v/>
      </c>
      <c r="H530" s="18" t="str">
        <f>SUBSTITUTE(IFERROR(VLOOKUP($A530,'Raw - F'!$B:$N,11,FALSE),""),"0","")</f>
        <v/>
      </c>
      <c r="I530" s="40" t="str">
        <f>IF(IFERROR(VLOOKUP($A530,'Raw - F'!$B:$P,15,FALSE),"")=0,"",IFERROR(VLOOKUP($A530,'Raw - F'!$B:$P,15,FALSE),""))</f>
        <v/>
      </c>
      <c r="J530" s="18">
        <f>IFERROR(VLOOKUP($A530,'Raw - F'!$B:$N,8,FALSE),"")</f>
        <v>6</v>
      </c>
      <c r="K530" s="18" t="str">
        <f>IFERROR(VLOOKUP($A530,'Raw - F'!$B:$V,16,FALSE),"")</f>
        <v>41-60</v>
      </c>
      <c r="L530" s="18" t="str">
        <f>IFERROR(VLOOKUP($A530,'Raw - F'!$B:$O,14,FALSE),"")</f>
        <v>A</v>
      </c>
      <c r="M530" s="18" t="str">
        <f>IFERROR(VLOOKUP($A530,'Raw - F'!$B:$O,6,FALSE),"")</f>
        <v>1m</v>
      </c>
    </row>
    <row r="531" spans="1:13" x14ac:dyDescent="0.35">
      <c r="A531">
        <v>522</v>
      </c>
      <c r="B531" s="19">
        <f>IFERROR(VLOOKUP($A531,'Raw - F'!$B:$Q,2,FALSE),"")</f>
        <v>44067</v>
      </c>
      <c r="C531" s="18" t="str">
        <f>IFERROR(VLOOKUP($A531,'Raw - F'!$B:$Q,4,FALSE),"")</f>
        <v>South</v>
      </c>
      <c r="D531" s="18" t="str">
        <f>IFERROR(VLOOKUP($A531,'Raw - F'!$B:$Q,3,FALSE),"")</f>
        <v>BATH</v>
      </c>
      <c r="E531" s="18" t="str">
        <f>IFERROR(VLOOKUP($A531,'Raw - F'!$B:$Q,9,FALSE),"")</f>
        <v>WFA</v>
      </c>
      <c r="F531" s="18" t="str">
        <f>SUBSTITUTE(IFERROR(VLOOKUP($A531,'Raw - F'!$B:$N,13,FALSE),""),"0","")</f>
        <v>3YO+</v>
      </c>
      <c r="G531" s="18" t="str">
        <f>SUBSTITUTE(IFERROR(VLOOKUP($A531,'Raw - F'!$B:$N,10,FALSE),""),"0","")</f>
        <v/>
      </c>
      <c r="H531" s="18" t="str">
        <f>SUBSTITUTE(IFERROR(VLOOKUP($A531,'Raw - F'!$B:$N,11,FALSE),""),"0","")</f>
        <v/>
      </c>
      <c r="I531" s="40" t="str">
        <f>IF(IFERROR(VLOOKUP($A531,'Raw - F'!$B:$P,15,FALSE),"")=0,"",IFERROR(VLOOKUP($A531,'Raw - F'!$B:$P,15,FALSE),""))</f>
        <v/>
      </c>
      <c r="J531" s="18">
        <f>IFERROR(VLOOKUP($A531,'Raw - F'!$B:$N,8,FALSE),"")</f>
        <v>6</v>
      </c>
      <c r="K531" s="18" t="str">
        <f>IFERROR(VLOOKUP($A531,'Raw - F'!$B:$V,16,FALSE),"")</f>
        <v>31-50</v>
      </c>
      <c r="L531" s="18" t="str">
        <f>IFERROR(VLOOKUP($A531,'Raw - F'!$B:$O,14,FALSE),"")</f>
        <v>A</v>
      </c>
      <c r="M531" s="18" t="str">
        <f>IFERROR(VLOOKUP($A531,'Raw - F'!$B:$O,6,FALSE),"")</f>
        <v>6f</v>
      </c>
    </row>
    <row r="532" spans="1:13" x14ac:dyDescent="0.35">
      <c r="A532">
        <v>523</v>
      </c>
      <c r="B532" s="19">
        <f>IFERROR(VLOOKUP($A532,'Raw - F'!$B:$Q,2,FALSE),"")</f>
        <v>44067</v>
      </c>
      <c r="C532" s="18" t="str">
        <f>IFERROR(VLOOKUP($A532,'Raw - F'!$B:$Q,4,FALSE),"")</f>
        <v>South</v>
      </c>
      <c r="D532" s="18" t="str">
        <f>IFERROR(VLOOKUP($A532,'Raw - F'!$B:$Q,3,FALSE),"")</f>
        <v>BATH</v>
      </c>
      <c r="E532" s="18" t="str">
        <f>IFERROR(VLOOKUP($A532,'Raw - F'!$B:$Q,9,FALSE),"")</f>
        <v>WFA</v>
      </c>
      <c r="F532" s="18" t="str">
        <f>SUBSTITUTE(IFERROR(VLOOKUP($A532,'Raw - F'!$B:$N,13,FALSE),""),"0","")</f>
        <v>3YO+</v>
      </c>
      <c r="G532" s="18" t="str">
        <f>SUBSTITUTE(IFERROR(VLOOKUP($A532,'Raw - F'!$B:$N,10,FALSE),""),"0","")</f>
        <v/>
      </c>
      <c r="H532" s="18" t="str">
        <f>SUBSTITUTE(IFERROR(VLOOKUP($A532,'Raw - F'!$B:$N,11,FALSE),""),"0","")</f>
        <v/>
      </c>
      <c r="I532" s="40" t="str">
        <f>IF(IFERROR(VLOOKUP($A532,'Raw - F'!$B:$P,15,FALSE),"")=0,"",IFERROR(VLOOKUP($A532,'Raw - F'!$B:$P,15,FALSE),""))</f>
        <v/>
      </c>
      <c r="J532" s="18">
        <f>IFERROR(VLOOKUP($A532,'Raw - F'!$B:$N,8,FALSE),"")</f>
        <v>6</v>
      </c>
      <c r="K532" s="18" t="str">
        <f>IFERROR(VLOOKUP($A532,'Raw - F'!$B:$V,16,FALSE),"")</f>
        <v>31-50</v>
      </c>
      <c r="L532" s="18" t="str">
        <f>IFERROR(VLOOKUP($A532,'Raw - F'!$B:$O,14,FALSE),"")</f>
        <v>A</v>
      </c>
      <c r="M532" s="18" t="str">
        <f>IFERROR(VLOOKUP($A532,'Raw - F'!$B:$O,6,FALSE),"")</f>
        <v>1m</v>
      </c>
    </row>
    <row r="533" spans="1:13" x14ac:dyDescent="0.35">
      <c r="A533">
        <v>524</v>
      </c>
      <c r="B533" s="19">
        <f>IFERROR(VLOOKUP($A533,'Raw - F'!$B:$Q,2,FALSE),"")</f>
        <v>44067</v>
      </c>
      <c r="C533" s="18" t="str">
        <f>IFERROR(VLOOKUP($A533,'Raw - F'!$B:$Q,4,FALSE),"")</f>
        <v>South</v>
      </c>
      <c r="D533" s="18" t="str">
        <f>IFERROR(VLOOKUP($A533,'Raw - F'!$B:$Q,3,FALSE),"")</f>
        <v>BATH</v>
      </c>
      <c r="E533" s="18" t="str">
        <f>IFERROR(VLOOKUP($A533,'Raw - F'!$B:$Q,9,FALSE),"")</f>
        <v>Hcap</v>
      </c>
      <c r="F533" s="18" t="str">
        <f>SUBSTITUTE(IFERROR(VLOOKUP($A533,'Raw - F'!$B:$N,13,FALSE),""),"0","")</f>
        <v>3YO+</v>
      </c>
      <c r="G533" s="18" t="str">
        <f>SUBSTITUTE(IFERROR(VLOOKUP($A533,'Raw - F'!$B:$N,10,FALSE),""),"0","")</f>
        <v/>
      </c>
      <c r="H533" s="18" t="str">
        <f>SUBSTITUTE(IFERROR(VLOOKUP($A533,'Raw - F'!$B:$N,11,FALSE),""),"0","")</f>
        <v/>
      </c>
      <c r="I533" s="40" t="str">
        <f>IF(IFERROR(VLOOKUP($A533,'Raw - F'!$B:$P,15,FALSE),"")=0,"",IFERROR(VLOOKUP($A533,'Raw - F'!$B:$P,15,FALSE),""))</f>
        <v/>
      </c>
      <c r="J533" s="18">
        <f>IFERROR(VLOOKUP($A533,'Raw - F'!$B:$N,8,FALSE),"")</f>
        <v>6</v>
      </c>
      <c r="K533" s="18" t="str">
        <f>IFERROR(VLOOKUP($A533,'Raw - F'!$B:$V,16,FALSE),"")</f>
        <v>36-55</v>
      </c>
      <c r="L533" s="18" t="str">
        <f>IFERROR(VLOOKUP($A533,'Raw - F'!$B:$O,14,FALSE),"")</f>
        <v>A</v>
      </c>
      <c r="M533" s="18" t="str">
        <f>IFERROR(VLOOKUP($A533,'Raw - F'!$B:$O,6,FALSE),"")</f>
        <v>1m 2f</v>
      </c>
    </row>
    <row r="534" spans="1:13" x14ac:dyDescent="0.35">
      <c r="A534">
        <v>525</v>
      </c>
      <c r="B534" s="19">
        <f>IFERROR(VLOOKUP($A534,'Raw - F'!$B:$Q,2,FALSE),"")</f>
        <v>44068</v>
      </c>
      <c r="C534" s="18" t="str">
        <f>IFERROR(VLOOKUP($A534,'Raw - F'!$B:$Q,4,FALSE),"")</f>
        <v>North</v>
      </c>
      <c r="D534" s="18" t="str">
        <f>IFERROR(VLOOKUP($A534,'Raw - F'!$B:$Q,3,FALSE),"")</f>
        <v>CATTERICK BRIDGE</v>
      </c>
      <c r="E534" s="18" t="str">
        <f>IFERROR(VLOOKUP($A534,'Raw - F'!$B:$Q,9,FALSE),"")</f>
        <v>Hcap</v>
      </c>
      <c r="F534" s="18" t="str">
        <f>SUBSTITUTE(IFERROR(VLOOKUP($A534,'Raw - F'!$B:$N,13,FALSE),""),"0","")</f>
        <v>3YO+</v>
      </c>
      <c r="G534" s="18" t="str">
        <f>SUBSTITUTE(IFERROR(VLOOKUP($A534,'Raw - F'!$B:$N,10,FALSE),""),"0","")</f>
        <v/>
      </c>
      <c r="H534" s="18" t="str">
        <f>SUBSTITUTE(IFERROR(VLOOKUP($A534,'Raw - F'!$B:$N,11,FALSE),""),"0","")</f>
        <v/>
      </c>
      <c r="I534" s="40" t="str">
        <f>IF(IFERROR(VLOOKUP($A534,'Raw - F'!$B:$P,15,FALSE),"")=0,"",IFERROR(VLOOKUP($A534,'Raw - F'!$B:$P,15,FALSE),""))</f>
        <v/>
      </c>
      <c r="J534" s="18">
        <f>IFERROR(VLOOKUP($A534,'Raw - F'!$B:$N,8,FALSE),"")</f>
        <v>5</v>
      </c>
      <c r="K534" s="18" t="str">
        <f>IFERROR(VLOOKUP($A534,'Raw - F'!$B:$V,16,FALSE),"")</f>
        <v>51-70</v>
      </c>
      <c r="L534" s="18" t="str">
        <f>IFERROR(VLOOKUP($A534,'Raw - F'!$B:$O,14,FALSE),"")</f>
        <v>A</v>
      </c>
      <c r="M534" s="18" t="str">
        <f>IFERROR(VLOOKUP($A534,'Raw - F'!$B:$O,6,FALSE),"")</f>
        <v>6f</v>
      </c>
    </row>
    <row r="535" spans="1:13" x14ac:dyDescent="0.35">
      <c r="A535">
        <v>526</v>
      </c>
      <c r="B535" s="19">
        <f>IFERROR(VLOOKUP($A535,'Raw - F'!$B:$Q,2,FALSE),"")</f>
        <v>44068</v>
      </c>
      <c r="C535" s="18" t="str">
        <f>IFERROR(VLOOKUP($A535,'Raw - F'!$B:$Q,4,FALSE),"")</f>
        <v>North</v>
      </c>
      <c r="D535" s="18" t="str">
        <f>IFERROR(VLOOKUP($A535,'Raw - F'!$B:$Q,3,FALSE),"")</f>
        <v>CATTERICK BRIDGE</v>
      </c>
      <c r="E535" s="18" t="str">
        <f>IFERROR(VLOOKUP($A535,'Raw - F'!$B:$Q,9,FALSE),"")</f>
        <v>WFA</v>
      </c>
      <c r="F535" s="18" t="str">
        <f>SUBSTITUTE(IFERROR(VLOOKUP($A535,'Raw - F'!$B:$N,13,FALSE),""),"0","")</f>
        <v>2YO</v>
      </c>
      <c r="G535" s="18" t="str">
        <f>SUBSTITUTE(IFERROR(VLOOKUP($A535,'Raw - F'!$B:$N,10,FALSE),""),"0","")</f>
        <v>Mdn</v>
      </c>
      <c r="H535" s="18" t="str">
        <f>SUBSTITUTE(IFERROR(VLOOKUP($A535,'Raw - F'!$B:$N,11,FALSE),""),"0","")</f>
        <v>Med</v>
      </c>
      <c r="I535" s="40">
        <f>IF(IFERROR(VLOOKUP($A535,'Raw - F'!$B:$P,15,FALSE),"")=0,"",IFERROR(VLOOKUP($A535,'Raw - F'!$B:$P,15,FALSE),""))</f>
        <v>18000</v>
      </c>
      <c r="J535" s="18">
        <f>IFERROR(VLOOKUP($A535,'Raw - F'!$B:$N,8,FALSE),"")</f>
        <v>5</v>
      </c>
      <c r="K535" s="18">
        <f>IFERROR(VLOOKUP($A535,'Raw - F'!$B:$V,16,FALSE),"")</f>
        <v>0</v>
      </c>
      <c r="L535" s="18" t="str">
        <f>IFERROR(VLOOKUP($A535,'Raw - F'!$B:$O,14,FALSE),"")</f>
        <v>A</v>
      </c>
      <c r="M535" s="18" t="str">
        <f>IFERROR(VLOOKUP($A535,'Raw - F'!$B:$O,6,FALSE),"")</f>
        <v>5f</v>
      </c>
    </row>
    <row r="536" spans="1:13" x14ac:dyDescent="0.35">
      <c r="A536">
        <v>527</v>
      </c>
      <c r="B536" s="19">
        <f>IFERROR(VLOOKUP($A536,'Raw - F'!$B:$Q,2,FALSE),"")</f>
        <v>44068</v>
      </c>
      <c r="C536" s="18" t="str">
        <f>IFERROR(VLOOKUP($A536,'Raw - F'!$B:$Q,4,FALSE),"")</f>
        <v>North</v>
      </c>
      <c r="D536" s="18" t="str">
        <f>IFERROR(VLOOKUP($A536,'Raw - F'!$B:$Q,3,FALSE),"")</f>
        <v>CATTERICK BRIDGE</v>
      </c>
      <c r="E536" s="18" t="str">
        <f>IFERROR(VLOOKUP($A536,'Raw - F'!$B:$Q,9,FALSE),"")</f>
        <v>WFA</v>
      </c>
      <c r="F536" s="18" t="str">
        <f>SUBSTITUTE(IFERROR(VLOOKUP($A536,'Raw - F'!$B:$N,13,FALSE),""),"0","")</f>
        <v>3YO+</v>
      </c>
      <c r="G536" s="18" t="str">
        <f>SUBSTITUTE(IFERROR(VLOOKUP($A536,'Raw - F'!$B:$N,10,FALSE),""),"0","")</f>
        <v>Nov</v>
      </c>
      <c r="H536" s="18" t="str">
        <f>SUBSTITUTE(IFERROR(VLOOKUP($A536,'Raw - F'!$B:$N,11,FALSE),""),"0","")</f>
        <v/>
      </c>
      <c r="I536" s="40" t="str">
        <f>IF(IFERROR(VLOOKUP($A536,'Raw - F'!$B:$P,15,FALSE),"")=0,"",IFERROR(VLOOKUP($A536,'Raw - F'!$B:$P,15,FALSE),""))</f>
        <v/>
      </c>
      <c r="J536" s="18">
        <f>IFERROR(VLOOKUP($A536,'Raw - F'!$B:$N,8,FALSE),"")</f>
        <v>5</v>
      </c>
      <c r="K536" s="18">
        <f>IFERROR(VLOOKUP($A536,'Raw - F'!$B:$V,16,FALSE),"")</f>
        <v>0</v>
      </c>
      <c r="L536" s="18" t="str">
        <f>IFERROR(VLOOKUP($A536,'Raw - F'!$B:$O,14,FALSE),"")</f>
        <v>F</v>
      </c>
      <c r="M536" s="18" t="str">
        <f>IFERROR(VLOOKUP($A536,'Raw - F'!$B:$O,6,FALSE),"")</f>
        <v>7f</v>
      </c>
    </row>
    <row r="537" spans="1:13" x14ac:dyDescent="0.35">
      <c r="A537">
        <v>528</v>
      </c>
      <c r="B537" s="19">
        <f>IFERROR(VLOOKUP($A537,'Raw - F'!$B:$Q,2,FALSE),"")</f>
        <v>44068</v>
      </c>
      <c r="C537" s="18" t="str">
        <f>IFERROR(VLOOKUP($A537,'Raw - F'!$B:$Q,4,FALSE),"")</f>
        <v>North</v>
      </c>
      <c r="D537" s="18" t="str">
        <f>IFERROR(VLOOKUP($A537,'Raw - F'!$B:$Q,3,FALSE),"")</f>
        <v>CATTERICK BRIDGE</v>
      </c>
      <c r="E537" s="18" t="str">
        <f>IFERROR(VLOOKUP($A537,'Raw - F'!$B:$Q,9,FALSE),"")</f>
        <v>Hcap</v>
      </c>
      <c r="F537" s="18" t="str">
        <f>SUBSTITUTE(IFERROR(VLOOKUP($A537,'Raw - F'!$B:$N,13,FALSE),""),"0","")</f>
        <v>3YO+</v>
      </c>
      <c r="G537" s="18" t="str">
        <f>SUBSTITUTE(IFERROR(VLOOKUP($A537,'Raw - F'!$B:$N,10,FALSE),""),"0","")</f>
        <v/>
      </c>
      <c r="H537" s="18" t="str">
        <f>SUBSTITUTE(IFERROR(VLOOKUP($A537,'Raw - F'!$B:$N,11,FALSE),""),"0","")</f>
        <v/>
      </c>
      <c r="I537" s="40" t="str">
        <f>IF(IFERROR(VLOOKUP($A537,'Raw - F'!$B:$P,15,FALSE),"")=0,"",IFERROR(VLOOKUP($A537,'Raw - F'!$B:$P,15,FALSE),""))</f>
        <v/>
      </c>
      <c r="J537" s="18">
        <f>IFERROR(VLOOKUP($A537,'Raw - F'!$B:$N,8,FALSE),"")</f>
        <v>6</v>
      </c>
      <c r="K537" s="18" t="str">
        <f>IFERROR(VLOOKUP($A537,'Raw - F'!$B:$V,16,FALSE),"")</f>
        <v>36-55</v>
      </c>
      <c r="L537" s="18" t="str">
        <f>IFERROR(VLOOKUP($A537,'Raw - F'!$B:$O,14,FALSE),"")</f>
        <v>A</v>
      </c>
      <c r="M537" s="18" t="str">
        <f>IFERROR(VLOOKUP($A537,'Raw - F'!$B:$O,6,FALSE),"")</f>
        <v>7f</v>
      </c>
    </row>
    <row r="538" spans="1:13" x14ac:dyDescent="0.35">
      <c r="A538">
        <v>529</v>
      </c>
      <c r="B538" s="19">
        <f>IFERROR(VLOOKUP($A538,'Raw - F'!$B:$Q,2,FALSE),"")</f>
        <v>44068</v>
      </c>
      <c r="C538" s="18" t="str">
        <f>IFERROR(VLOOKUP($A538,'Raw - F'!$B:$Q,4,FALSE),"")</f>
        <v>North</v>
      </c>
      <c r="D538" s="18" t="str">
        <f>IFERROR(VLOOKUP($A538,'Raw - F'!$B:$Q,3,FALSE),"")</f>
        <v>CATTERICK BRIDGE</v>
      </c>
      <c r="E538" s="18" t="str">
        <f>IFERROR(VLOOKUP($A538,'Raw - F'!$B:$Q,9,FALSE),"")</f>
        <v>Hcap</v>
      </c>
      <c r="F538" s="18" t="str">
        <f>SUBSTITUTE(IFERROR(VLOOKUP($A538,'Raw - F'!$B:$N,13,FALSE),""),"0","")</f>
        <v>3YO+</v>
      </c>
      <c r="G538" s="18" t="str">
        <f>SUBSTITUTE(IFERROR(VLOOKUP($A538,'Raw - F'!$B:$N,10,FALSE),""),"0","")</f>
        <v/>
      </c>
      <c r="H538" s="18" t="str">
        <f>SUBSTITUTE(IFERROR(VLOOKUP($A538,'Raw - F'!$B:$N,11,FALSE),""),"0","")</f>
        <v/>
      </c>
      <c r="I538" s="40" t="str">
        <f>IF(IFERROR(VLOOKUP($A538,'Raw - F'!$B:$P,15,FALSE),"")=0,"",IFERROR(VLOOKUP($A538,'Raw - F'!$B:$P,15,FALSE),""))</f>
        <v/>
      </c>
      <c r="J538" s="18">
        <f>IFERROR(VLOOKUP($A538,'Raw - F'!$B:$N,8,FALSE),"")</f>
        <v>4</v>
      </c>
      <c r="K538" s="18" t="str">
        <f>IFERROR(VLOOKUP($A538,'Raw - F'!$B:$V,16,FALSE),"")</f>
        <v>61-80</v>
      </c>
      <c r="L538" s="18" t="str">
        <f>IFERROR(VLOOKUP($A538,'Raw - F'!$B:$O,14,FALSE),"")</f>
        <v>A</v>
      </c>
      <c r="M538" s="18" t="str">
        <f>IFERROR(VLOOKUP($A538,'Raw - F'!$B:$O,6,FALSE),"")</f>
        <v>7f</v>
      </c>
    </row>
    <row r="539" spans="1:13" x14ac:dyDescent="0.35">
      <c r="A539">
        <v>530</v>
      </c>
      <c r="B539" s="19">
        <f>IFERROR(VLOOKUP($A539,'Raw - F'!$B:$Q,2,FALSE),"")</f>
        <v>44068</v>
      </c>
      <c r="C539" s="18" t="str">
        <f>IFERROR(VLOOKUP($A539,'Raw - F'!$B:$Q,4,FALSE),"")</f>
        <v>North</v>
      </c>
      <c r="D539" s="18" t="str">
        <f>IFERROR(VLOOKUP($A539,'Raw - F'!$B:$Q,3,FALSE),"")</f>
        <v>CATTERICK BRIDGE</v>
      </c>
      <c r="E539" s="18" t="str">
        <f>IFERROR(VLOOKUP($A539,'Raw - F'!$B:$Q,9,FALSE),"")</f>
        <v>Hcap</v>
      </c>
      <c r="F539" s="18" t="str">
        <f>SUBSTITUTE(IFERROR(VLOOKUP($A539,'Raw - F'!$B:$N,13,FALSE),""),"0","")</f>
        <v>4YO+</v>
      </c>
      <c r="G539" s="18" t="str">
        <f>SUBSTITUTE(IFERROR(VLOOKUP($A539,'Raw - F'!$B:$N,10,FALSE),""),"0","")</f>
        <v/>
      </c>
      <c r="H539" s="18" t="str">
        <f>SUBSTITUTE(IFERROR(VLOOKUP($A539,'Raw - F'!$B:$N,11,FALSE),""),"0","")</f>
        <v/>
      </c>
      <c r="I539" s="40" t="str">
        <f>IF(IFERROR(VLOOKUP($A539,'Raw - F'!$B:$P,15,FALSE),"")=0,"",IFERROR(VLOOKUP($A539,'Raw - F'!$B:$P,15,FALSE),""))</f>
        <v/>
      </c>
      <c r="J539" s="18">
        <f>IFERROR(VLOOKUP($A539,'Raw - F'!$B:$N,8,FALSE),"")</f>
        <v>4</v>
      </c>
      <c r="K539" s="18" t="str">
        <f>IFERROR(VLOOKUP($A539,'Raw - F'!$B:$V,16,FALSE),"")</f>
        <v>66-85</v>
      </c>
      <c r="L539" s="18" t="str">
        <f>IFERROR(VLOOKUP($A539,'Raw - F'!$B:$O,14,FALSE),"")</f>
        <v>A</v>
      </c>
      <c r="M539" s="18" t="str">
        <f>IFERROR(VLOOKUP($A539,'Raw - F'!$B:$O,6,FALSE),"")</f>
        <v>1m 4f</v>
      </c>
    </row>
    <row r="540" spans="1:13" x14ac:dyDescent="0.35">
      <c r="A540">
        <v>531</v>
      </c>
      <c r="B540" s="19">
        <f>IFERROR(VLOOKUP($A540,'Raw - F'!$B:$Q,2,FALSE),"")</f>
        <v>44068</v>
      </c>
      <c r="C540" s="18" t="str">
        <f>IFERROR(VLOOKUP($A540,'Raw - F'!$B:$Q,4,FALSE),"")</f>
        <v>North</v>
      </c>
      <c r="D540" s="18" t="str">
        <f>IFERROR(VLOOKUP($A540,'Raw - F'!$B:$Q,3,FALSE),"")</f>
        <v>CATTERICK BRIDGE</v>
      </c>
      <c r="E540" s="18" t="str">
        <f>IFERROR(VLOOKUP($A540,'Raw - F'!$B:$Q,9,FALSE),"")</f>
        <v>Hcap</v>
      </c>
      <c r="F540" s="18" t="str">
        <f>SUBSTITUTE(IFERROR(VLOOKUP($A540,'Raw - F'!$B:$N,13,FALSE),""),"0","")</f>
        <v>3YO+</v>
      </c>
      <c r="G540" s="18" t="str">
        <f>SUBSTITUTE(IFERROR(VLOOKUP($A540,'Raw - F'!$B:$N,10,FALSE),""),"0","")</f>
        <v/>
      </c>
      <c r="H540" s="18" t="str">
        <f>SUBSTITUTE(IFERROR(VLOOKUP($A540,'Raw - F'!$B:$N,11,FALSE),""),"0","")</f>
        <v/>
      </c>
      <c r="I540" s="40" t="str">
        <f>IF(IFERROR(VLOOKUP($A540,'Raw - F'!$B:$P,15,FALSE),"")=0,"",IFERROR(VLOOKUP($A540,'Raw - F'!$B:$P,15,FALSE),""))</f>
        <v/>
      </c>
      <c r="J540" s="18">
        <f>IFERROR(VLOOKUP($A540,'Raw - F'!$B:$N,8,FALSE),"")</f>
        <v>4</v>
      </c>
      <c r="K540" s="18" t="str">
        <f>IFERROR(VLOOKUP($A540,'Raw - F'!$B:$V,16,FALSE),"")</f>
        <v>66-85</v>
      </c>
      <c r="L540" s="18" t="str">
        <f>IFERROR(VLOOKUP($A540,'Raw - F'!$B:$O,14,FALSE),"")</f>
        <v>A</v>
      </c>
      <c r="M540" s="18" t="str">
        <f>IFERROR(VLOOKUP($A540,'Raw - F'!$B:$O,6,FALSE),"")</f>
        <v>1m 6f</v>
      </c>
    </row>
    <row r="541" spans="1:13" x14ac:dyDescent="0.35">
      <c r="A541">
        <v>532</v>
      </c>
      <c r="B541" s="19">
        <f>IFERROR(VLOOKUP($A541,'Raw - F'!$B:$Q,2,FALSE),"")</f>
        <v>44068</v>
      </c>
      <c r="C541" s="18" t="str">
        <f>IFERROR(VLOOKUP($A541,'Raw - F'!$B:$Q,4,FALSE),"")</f>
        <v>North</v>
      </c>
      <c r="D541" s="18" t="str">
        <f>IFERROR(VLOOKUP($A541,'Raw - F'!$B:$Q,3,FALSE),"")</f>
        <v>CATTERICK BRIDGE</v>
      </c>
      <c r="E541" s="18" t="str">
        <f>IFERROR(VLOOKUP($A541,'Raw - F'!$B:$Q,9,FALSE),"")</f>
        <v>Hcap</v>
      </c>
      <c r="F541" s="18" t="str">
        <f>SUBSTITUTE(IFERROR(VLOOKUP($A541,'Raw - F'!$B:$N,13,FALSE),""),"0","")</f>
        <v>3YO+</v>
      </c>
      <c r="G541" s="18" t="str">
        <f>SUBSTITUTE(IFERROR(VLOOKUP($A541,'Raw - F'!$B:$N,10,FALSE),""),"0","")</f>
        <v/>
      </c>
      <c r="H541" s="18" t="str">
        <f>SUBSTITUTE(IFERROR(VLOOKUP($A541,'Raw - F'!$B:$N,11,FALSE),""),"0","")</f>
        <v/>
      </c>
      <c r="I541" s="40" t="str">
        <f>IF(IFERROR(VLOOKUP($A541,'Raw - F'!$B:$P,15,FALSE),"")=0,"",IFERROR(VLOOKUP($A541,'Raw - F'!$B:$P,15,FALSE),""))</f>
        <v/>
      </c>
      <c r="J541" s="18">
        <f>IFERROR(VLOOKUP($A541,'Raw - F'!$B:$N,8,FALSE),"")</f>
        <v>5</v>
      </c>
      <c r="K541" s="18" t="str">
        <f>IFERROR(VLOOKUP($A541,'Raw - F'!$B:$V,16,FALSE),"")</f>
        <v>51-70</v>
      </c>
      <c r="L541" s="18" t="str">
        <f>IFERROR(VLOOKUP($A541,'Raw - F'!$B:$O,14,FALSE),"")</f>
        <v>F</v>
      </c>
      <c r="M541" s="18" t="str">
        <f>IFERROR(VLOOKUP($A541,'Raw - F'!$B:$O,6,FALSE),"")</f>
        <v>1m 4f</v>
      </c>
    </row>
    <row r="542" spans="1:13" x14ac:dyDescent="0.35">
      <c r="A542">
        <v>533</v>
      </c>
      <c r="B542" s="19">
        <f>IFERROR(VLOOKUP($A542,'Raw - F'!$B:$Q,2,FALSE),"")</f>
        <v>44068</v>
      </c>
      <c r="C542" s="18" t="str">
        <f>IFERROR(VLOOKUP($A542,'Raw - F'!$B:$Q,4,FALSE),"")</f>
        <v>Midlands</v>
      </c>
      <c r="D542" s="18" t="str">
        <f>IFERROR(VLOOKUP($A542,'Raw - F'!$B:$Q,3,FALSE),"")</f>
        <v>YARMOUTH</v>
      </c>
      <c r="E542" s="18" t="str">
        <f>IFERROR(VLOOKUP($A542,'Raw - F'!$B:$Q,9,FALSE),"")</f>
        <v>Hcap</v>
      </c>
      <c r="F542" s="18" t="str">
        <f>SUBSTITUTE(IFERROR(VLOOKUP($A542,'Raw - F'!$B:$N,13,FALSE),""),"0","")</f>
        <v>3YO+</v>
      </c>
      <c r="G542" s="18" t="str">
        <f>SUBSTITUTE(IFERROR(VLOOKUP($A542,'Raw - F'!$B:$N,10,FALSE),""),"0","")</f>
        <v/>
      </c>
      <c r="H542" s="18" t="str">
        <f>SUBSTITUTE(IFERROR(VLOOKUP($A542,'Raw - F'!$B:$N,11,FALSE),""),"0","")</f>
        <v/>
      </c>
      <c r="I542" s="40" t="str">
        <f>IF(IFERROR(VLOOKUP($A542,'Raw - F'!$B:$P,15,FALSE),"")=0,"",IFERROR(VLOOKUP($A542,'Raw - F'!$B:$P,15,FALSE),""))</f>
        <v/>
      </c>
      <c r="J542" s="18">
        <f>IFERROR(VLOOKUP($A542,'Raw - F'!$B:$N,8,FALSE),"")</f>
        <v>6</v>
      </c>
      <c r="K542" s="18" t="str">
        <f>IFERROR(VLOOKUP($A542,'Raw - F'!$B:$V,16,FALSE),"")</f>
        <v>36-55</v>
      </c>
      <c r="L542" s="18" t="str">
        <f>IFERROR(VLOOKUP($A542,'Raw - F'!$B:$O,14,FALSE),"")</f>
        <v>A</v>
      </c>
      <c r="M542" s="18" t="str">
        <f>IFERROR(VLOOKUP($A542,'Raw - F'!$B:$O,6,FALSE),"")</f>
        <v>1m</v>
      </c>
    </row>
    <row r="543" spans="1:13" x14ac:dyDescent="0.35">
      <c r="A543">
        <v>534</v>
      </c>
      <c r="B543" s="19">
        <f>IFERROR(VLOOKUP($A543,'Raw - F'!$B:$Q,2,FALSE),"")</f>
        <v>44068</v>
      </c>
      <c r="C543" s="18" t="str">
        <f>IFERROR(VLOOKUP($A543,'Raw - F'!$B:$Q,4,FALSE),"")</f>
        <v>Midlands</v>
      </c>
      <c r="D543" s="18" t="str">
        <f>IFERROR(VLOOKUP($A543,'Raw - F'!$B:$Q,3,FALSE),"")</f>
        <v>YARMOUTH</v>
      </c>
      <c r="E543" s="18" t="str">
        <f>IFERROR(VLOOKUP($A543,'Raw - F'!$B:$Q,9,FALSE),"")</f>
        <v>WFA</v>
      </c>
      <c r="F543" s="18" t="str">
        <f>SUBSTITUTE(IFERROR(VLOOKUP($A543,'Raw - F'!$B:$N,13,FALSE),""),"0","")</f>
        <v>3YO+</v>
      </c>
      <c r="G543" s="18" t="str">
        <f>SUBSTITUTE(IFERROR(VLOOKUP($A543,'Raw - F'!$B:$N,10,FALSE),""),"0","")</f>
        <v/>
      </c>
      <c r="H543" s="18" t="str">
        <f>SUBSTITUTE(IFERROR(VLOOKUP($A543,'Raw - F'!$B:$N,11,FALSE),""),"0","")</f>
        <v/>
      </c>
      <c r="I543" s="40" t="str">
        <f>IF(IFERROR(VLOOKUP($A543,'Raw - F'!$B:$P,15,FALSE),"")=0,"",IFERROR(VLOOKUP($A543,'Raw - F'!$B:$P,15,FALSE),""))</f>
        <v/>
      </c>
      <c r="J543" s="18">
        <f>IFERROR(VLOOKUP($A543,'Raw - F'!$B:$N,8,FALSE),"")</f>
        <v>6</v>
      </c>
      <c r="K543" s="18" t="str">
        <f>IFERROR(VLOOKUP($A543,'Raw - F'!$B:$V,16,FALSE),"")</f>
        <v>31-50</v>
      </c>
      <c r="L543" s="18" t="str">
        <f>IFERROR(VLOOKUP($A543,'Raw - F'!$B:$O,14,FALSE),"")</f>
        <v>A</v>
      </c>
      <c r="M543" s="18" t="str">
        <f>IFERROR(VLOOKUP($A543,'Raw - F'!$B:$O,6,FALSE),"")</f>
        <v>7f</v>
      </c>
    </row>
    <row r="544" spans="1:13" x14ac:dyDescent="0.35">
      <c r="A544">
        <v>535</v>
      </c>
      <c r="B544" s="19">
        <f>IFERROR(VLOOKUP($A544,'Raw - F'!$B:$Q,2,FALSE),"")</f>
        <v>44068</v>
      </c>
      <c r="C544" s="18" t="str">
        <f>IFERROR(VLOOKUP($A544,'Raw - F'!$B:$Q,4,FALSE),"")</f>
        <v>Midlands</v>
      </c>
      <c r="D544" s="18" t="str">
        <f>IFERROR(VLOOKUP($A544,'Raw - F'!$B:$Q,3,FALSE),"")</f>
        <v>YARMOUTH</v>
      </c>
      <c r="E544" s="18" t="str">
        <f>IFERROR(VLOOKUP($A544,'Raw - F'!$B:$Q,9,FALSE),"")</f>
        <v>Hcap</v>
      </c>
      <c r="F544" s="18" t="str">
        <f>SUBSTITUTE(IFERROR(VLOOKUP($A544,'Raw - F'!$B:$N,13,FALSE),""),"0","")</f>
        <v>3YO+</v>
      </c>
      <c r="G544" s="18" t="str">
        <f>SUBSTITUTE(IFERROR(VLOOKUP($A544,'Raw - F'!$B:$N,10,FALSE),""),"0","")</f>
        <v/>
      </c>
      <c r="H544" s="18" t="str">
        <f>SUBSTITUTE(IFERROR(VLOOKUP($A544,'Raw - F'!$B:$N,11,FALSE),""),"0","")</f>
        <v/>
      </c>
      <c r="I544" s="40" t="str">
        <f>IF(IFERROR(VLOOKUP($A544,'Raw - F'!$B:$P,15,FALSE),"")=0,"",IFERROR(VLOOKUP($A544,'Raw - F'!$B:$P,15,FALSE),""))</f>
        <v/>
      </c>
      <c r="J544" s="18">
        <f>IFERROR(VLOOKUP($A544,'Raw - F'!$B:$N,8,FALSE),"")</f>
        <v>5</v>
      </c>
      <c r="K544" s="18" t="str">
        <f>IFERROR(VLOOKUP($A544,'Raw - F'!$B:$V,16,FALSE),"")</f>
        <v>51-70</v>
      </c>
      <c r="L544" s="18" t="str">
        <f>IFERROR(VLOOKUP($A544,'Raw - F'!$B:$O,14,FALSE),"")</f>
        <v>A</v>
      </c>
      <c r="M544" s="18" t="str">
        <f>IFERROR(VLOOKUP($A544,'Raw - F'!$B:$O,6,FALSE),"")</f>
        <v>7f</v>
      </c>
    </row>
    <row r="545" spans="1:13" x14ac:dyDescent="0.35">
      <c r="A545">
        <v>536</v>
      </c>
      <c r="B545" s="19">
        <f>IFERROR(VLOOKUP($A545,'Raw - F'!$B:$Q,2,FALSE),"")</f>
        <v>44068</v>
      </c>
      <c r="C545" s="18" t="str">
        <f>IFERROR(VLOOKUP($A545,'Raw - F'!$B:$Q,4,FALSE),"")</f>
        <v>Midlands</v>
      </c>
      <c r="D545" s="18" t="str">
        <f>IFERROR(VLOOKUP($A545,'Raw - F'!$B:$Q,3,FALSE),"")</f>
        <v>YARMOUTH</v>
      </c>
      <c r="E545" s="18" t="str">
        <f>IFERROR(VLOOKUP($A545,'Raw - F'!$B:$Q,9,FALSE),"")</f>
        <v>WFA</v>
      </c>
      <c r="F545" s="18" t="str">
        <f>SUBSTITUTE(IFERROR(VLOOKUP($A545,'Raw - F'!$B:$N,13,FALSE),""),"0","")</f>
        <v>2YO</v>
      </c>
      <c r="G545" s="18" t="str">
        <f>SUBSTITUTE(IFERROR(VLOOKUP($A545,'Raw - F'!$B:$N,10,FALSE),""),"0","")</f>
        <v>Nov</v>
      </c>
      <c r="H545" s="18" t="str">
        <f>SUBSTITUTE(IFERROR(VLOOKUP($A545,'Raw - F'!$B:$N,11,FALSE),""),"0","")</f>
        <v/>
      </c>
      <c r="I545" s="40" t="str">
        <f>IF(IFERROR(VLOOKUP($A545,'Raw - F'!$B:$P,15,FALSE),"")=0,"",IFERROR(VLOOKUP($A545,'Raw - F'!$B:$P,15,FALSE),""))</f>
        <v/>
      </c>
      <c r="J545" s="18">
        <f>IFERROR(VLOOKUP($A545,'Raw - F'!$B:$N,8,FALSE),"")</f>
        <v>5</v>
      </c>
      <c r="K545" s="18">
        <f>IFERROR(VLOOKUP($A545,'Raw - F'!$B:$V,16,FALSE),"")</f>
        <v>0</v>
      </c>
      <c r="L545" s="18" t="str">
        <f>IFERROR(VLOOKUP($A545,'Raw - F'!$B:$O,14,FALSE),"")</f>
        <v>A</v>
      </c>
      <c r="M545" s="18" t="str">
        <f>IFERROR(VLOOKUP($A545,'Raw - F'!$B:$O,6,FALSE),"")</f>
        <v>7f</v>
      </c>
    </row>
    <row r="546" spans="1:13" x14ac:dyDescent="0.35">
      <c r="A546">
        <v>537</v>
      </c>
      <c r="B546" s="19">
        <f>IFERROR(VLOOKUP($A546,'Raw - F'!$B:$Q,2,FALSE),"")</f>
        <v>44068</v>
      </c>
      <c r="C546" s="18" t="str">
        <f>IFERROR(VLOOKUP($A546,'Raw - F'!$B:$Q,4,FALSE),"")</f>
        <v>Midlands</v>
      </c>
      <c r="D546" s="18" t="str">
        <f>IFERROR(VLOOKUP($A546,'Raw - F'!$B:$Q,3,FALSE),"")</f>
        <v>YARMOUTH</v>
      </c>
      <c r="E546" s="18" t="str">
        <f>IFERROR(VLOOKUP($A546,'Raw - F'!$B:$Q,9,FALSE),"")</f>
        <v>Hcap</v>
      </c>
      <c r="F546" s="18" t="str">
        <f>SUBSTITUTE(IFERROR(VLOOKUP($A546,'Raw - F'!$B:$N,13,FALSE),""),"0","")</f>
        <v>3YO+</v>
      </c>
      <c r="G546" s="18" t="str">
        <f>SUBSTITUTE(IFERROR(VLOOKUP($A546,'Raw - F'!$B:$N,10,FALSE),""),"0","")</f>
        <v/>
      </c>
      <c r="H546" s="18" t="str">
        <f>SUBSTITUTE(IFERROR(VLOOKUP($A546,'Raw - F'!$B:$N,11,FALSE),""),"0","")</f>
        <v/>
      </c>
      <c r="I546" s="40" t="str">
        <f>IF(IFERROR(VLOOKUP($A546,'Raw - F'!$B:$P,15,FALSE),"")=0,"",IFERROR(VLOOKUP($A546,'Raw - F'!$B:$P,15,FALSE),""))</f>
        <v/>
      </c>
      <c r="J546" s="18">
        <f>IFERROR(VLOOKUP($A546,'Raw - F'!$B:$N,8,FALSE),"")</f>
        <v>5</v>
      </c>
      <c r="K546" s="18" t="str">
        <f>IFERROR(VLOOKUP($A546,'Raw - F'!$B:$V,16,FALSE),"")</f>
        <v>56-75</v>
      </c>
      <c r="L546" s="18" t="str">
        <f>IFERROR(VLOOKUP($A546,'Raw - F'!$B:$O,14,FALSE),"")</f>
        <v>A</v>
      </c>
      <c r="M546" s="18" t="str">
        <f>IFERROR(VLOOKUP($A546,'Raw - F'!$B:$O,6,FALSE),"")</f>
        <v>1m 4f</v>
      </c>
    </row>
    <row r="547" spans="1:13" x14ac:dyDescent="0.35">
      <c r="A547">
        <v>538</v>
      </c>
      <c r="B547" s="19">
        <f>IFERROR(VLOOKUP($A547,'Raw - F'!$B:$Q,2,FALSE),"")</f>
        <v>44068</v>
      </c>
      <c r="C547" s="18" t="str">
        <f>IFERROR(VLOOKUP($A547,'Raw - F'!$B:$Q,4,FALSE),"")</f>
        <v>Midlands</v>
      </c>
      <c r="D547" s="18" t="str">
        <f>IFERROR(VLOOKUP($A547,'Raw - F'!$B:$Q,3,FALSE),"")</f>
        <v>YARMOUTH</v>
      </c>
      <c r="E547" s="18" t="str">
        <f>IFERROR(VLOOKUP($A547,'Raw - F'!$B:$Q,9,FALSE),"")</f>
        <v>Hcap</v>
      </c>
      <c r="F547" s="18" t="str">
        <f>SUBSTITUTE(IFERROR(VLOOKUP($A547,'Raw - F'!$B:$N,13,FALSE),""),"0","")</f>
        <v>3YO</v>
      </c>
      <c r="G547" s="18" t="str">
        <f>SUBSTITUTE(IFERROR(VLOOKUP($A547,'Raw - F'!$B:$N,10,FALSE),""),"0","")</f>
        <v/>
      </c>
      <c r="H547" s="18" t="str">
        <f>SUBSTITUTE(IFERROR(VLOOKUP($A547,'Raw - F'!$B:$N,11,FALSE),""),"0","")</f>
        <v/>
      </c>
      <c r="I547" s="40" t="str">
        <f>IF(IFERROR(VLOOKUP($A547,'Raw - F'!$B:$P,15,FALSE),"")=0,"",IFERROR(VLOOKUP($A547,'Raw - F'!$B:$P,15,FALSE),""))</f>
        <v/>
      </c>
      <c r="J547" s="18">
        <f>IFERROR(VLOOKUP($A547,'Raw - F'!$B:$N,8,FALSE),"")</f>
        <v>6</v>
      </c>
      <c r="K547" s="18" t="str">
        <f>IFERROR(VLOOKUP($A547,'Raw - F'!$B:$V,16,FALSE),"")</f>
        <v>36-55</v>
      </c>
      <c r="L547" s="18" t="str">
        <f>IFERROR(VLOOKUP($A547,'Raw - F'!$B:$O,14,FALSE),"")</f>
        <v>A</v>
      </c>
      <c r="M547" s="18" t="str">
        <f>IFERROR(VLOOKUP($A547,'Raw - F'!$B:$O,6,FALSE),"")</f>
        <v>6f</v>
      </c>
    </row>
    <row r="548" spans="1:13" x14ac:dyDescent="0.35">
      <c r="A548">
        <v>539</v>
      </c>
      <c r="B548" s="19">
        <f>IFERROR(VLOOKUP($A548,'Raw - F'!$B:$Q,2,FALSE),"")</f>
        <v>44068</v>
      </c>
      <c r="C548" s="18" t="str">
        <f>IFERROR(VLOOKUP($A548,'Raw - F'!$B:$Q,4,FALSE),"")</f>
        <v>Midlands</v>
      </c>
      <c r="D548" s="18" t="str">
        <f>IFERROR(VLOOKUP($A548,'Raw - F'!$B:$Q,3,FALSE),"")</f>
        <v>YARMOUTH</v>
      </c>
      <c r="E548" s="18" t="str">
        <f>IFERROR(VLOOKUP($A548,'Raw - F'!$B:$Q,9,FALSE),"")</f>
        <v>Hcap</v>
      </c>
      <c r="F548" s="18" t="str">
        <f>SUBSTITUTE(IFERROR(VLOOKUP($A548,'Raw - F'!$B:$N,13,FALSE),""),"0","")</f>
        <v>3YO+</v>
      </c>
      <c r="G548" s="18" t="str">
        <f>SUBSTITUTE(IFERROR(VLOOKUP($A548,'Raw - F'!$B:$N,10,FALSE),""),"0","")</f>
        <v/>
      </c>
      <c r="H548" s="18" t="str">
        <f>SUBSTITUTE(IFERROR(VLOOKUP($A548,'Raw - F'!$B:$N,11,FALSE),""),"0","")</f>
        <v/>
      </c>
      <c r="I548" s="40" t="str">
        <f>IF(IFERROR(VLOOKUP($A548,'Raw - F'!$B:$P,15,FALSE),"")=0,"",IFERROR(VLOOKUP($A548,'Raw - F'!$B:$P,15,FALSE),""))</f>
        <v/>
      </c>
      <c r="J548" s="18">
        <f>IFERROR(VLOOKUP($A548,'Raw - F'!$B:$N,8,FALSE),"")</f>
        <v>6</v>
      </c>
      <c r="K548" s="18" t="str">
        <f>IFERROR(VLOOKUP($A548,'Raw - F'!$B:$V,16,FALSE),"")</f>
        <v>46-65</v>
      </c>
      <c r="L548" s="18" t="str">
        <f>IFERROR(VLOOKUP($A548,'Raw - F'!$B:$O,14,FALSE),"")</f>
        <v>A</v>
      </c>
      <c r="M548" s="18" t="str">
        <f>IFERROR(VLOOKUP($A548,'Raw - F'!$B:$O,6,FALSE),"")</f>
        <v>1m 2f</v>
      </c>
    </row>
    <row r="549" spans="1:13" x14ac:dyDescent="0.35">
      <c r="A549">
        <v>540</v>
      </c>
      <c r="B549" s="19">
        <f>IFERROR(VLOOKUP($A549,'Raw - F'!$B:$Q,2,FALSE),"")</f>
        <v>44068</v>
      </c>
      <c r="C549" s="18" t="str">
        <f>IFERROR(VLOOKUP($A549,'Raw - F'!$B:$Q,4,FALSE),"")</f>
        <v>Midlands</v>
      </c>
      <c r="D549" s="18" t="str">
        <f>IFERROR(VLOOKUP($A549,'Raw - F'!$B:$Q,3,FALSE),"")</f>
        <v>YARMOUTH</v>
      </c>
      <c r="E549" s="18" t="str">
        <f>IFERROR(VLOOKUP($A549,'Raw - F'!$B:$Q,9,FALSE),"")</f>
        <v>WFA</v>
      </c>
      <c r="F549" s="18" t="str">
        <f>SUBSTITUTE(IFERROR(VLOOKUP($A549,'Raw - F'!$B:$N,13,FALSE),""),"0","")</f>
        <v>3YO+</v>
      </c>
      <c r="G549" s="18" t="str">
        <f>SUBSTITUTE(IFERROR(VLOOKUP($A549,'Raw - F'!$B:$N,10,FALSE),""),"0","")</f>
        <v>Nov</v>
      </c>
      <c r="H549" s="18" t="str">
        <f>SUBSTITUTE(IFERROR(VLOOKUP($A549,'Raw - F'!$B:$N,11,FALSE),""),"0","")</f>
        <v/>
      </c>
      <c r="I549" s="40" t="str">
        <f>IF(IFERROR(VLOOKUP($A549,'Raw - F'!$B:$P,15,FALSE),"")=0,"",IFERROR(VLOOKUP($A549,'Raw - F'!$B:$P,15,FALSE),""))</f>
        <v/>
      </c>
      <c r="J549" s="18">
        <f>IFERROR(VLOOKUP($A549,'Raw - F'!$B:$N,8,FALSE),"")</f>
        <v>5</v>
      </c>
      <c r="K549" s="18">
        <f>IFERROR(VLOOKUP($A549,'Raw - F'!$B:$V,16,FALSE),"")</f>
        <v>0</v>
      </c>
      <c r="L549" s="18" t="str">
        <f>IFERROR(VLOOKUP($A549,'Raw - F'!$B:$O,14,FALSE),"")</f>
        <v>F</v>
      </c>
      <c r="M549" s="18" t="str">
        <f>IFERROR(VLOOKUP($A549,'Raw - F'!$B:$O,6,FALSE),"")</f>
        <v>1m</v>
      </c>
    </row>
    <row r="550" spans="1:13" x14ac:dyDescent="0.35">
      <c r="A550">
        <v>541</v>
      </c>
      <c r="B550" s="19">
        <f>IFERROR(VLOOKUP($A550,'Raw - F'!$B:$Q,2,FALSE),"")</f>
        <v>44069</v>
      </c>
      <c r="C550" s="18" t="str">
        <f>IFERROR(VLOOKUP($A550,'Raw - F'!$B:$Q,4,FALSE),"")</f>
        <v>South</v>
      </c>
      <c r="D550" s="18" t="str">
        <f>IFERROR(VLOOKUP($A550,'Raw - F'!$B:$Q,3,FALSE),"")</f>
        <v>CHEPSTOW</v>
      </c>
      <c r="E550" s="18" t="str">
        <f>IFERROR(VLOOKUP($A550,'Raw - F'!$B:$Q,9,FALSE),"")</f>
        <v>WFA</v>
      </c>
      <c r="F550" s="18" t="str">
        <f>SUBSTITUTE(IFERROR(VLOOKUP($A550,'Raw - F'!$B:$N,13,FALSE),""),"0","")</f>
        <v>3-5YO</v>
      </c>
      <c r="G550" s="18" t="str">
        <f>SUBSTITUTE(IFERROR(VLOOKUP($A550,'Raw - F'!$B:$N,10,FALSE),""),"0","")</f>
        <v/>
      </c>
      <c r="H550" s="18" t="str">
        <f>SUBSTITUTE(IFERROR(VLOOKUP($A550,'Raw - F'!$B:$N,11,FALSE),""),"0","")</f>
        <v>Selling</v>
      </c>
      <c r="I550" s="40" t="str">
        <f>IF(IFERROR(VLOOKUP($A550,'Raw - F'!$B:$P,15,FALSE),"")=0,"",IFERROR(VLOOKUP($A550,'Raw - F'!$B:$P,15,FALSE),""))</f>
        <v/>
      </c>
      <c r="J550" s="18">
        <f>IFERROR(VLOOKUP($A550,'Raw - F'!$B:$N,8,FALSE),"")</f>
        <v>6</v>
      </c>
      <c r="K550" s="18">
        <f>IFERROR(VLOOKUP($A550,'Raw - F'!$B:$V,16,FALSE),"")</f>
        <v>0</v>
      </c>
      <c r="L550" s="18" t="str">
        <f>IFERROR(VLOOKUP($A550,'Raw - F'!$B:$O,14,FALSE),"")</f>
        <v>A</v>
      </c>
      <c r="M550" s="18" t="str">
        <f>IFERROR(VLOOKUP($A550,'Raw - F'!$B:$O,6,FALSE),"")</f>
        <v>6f</v>
      </c>
    </row>
    <row r="551" spans="1:13" x14ac:dyDescent="0.35">
      <c r="A551">
        <v>542</v>
      </c>
      <c r="B551" s="19">
        <f>IFERROR(VLOOKUP($A551,'Raw - F'!$B:$Q,2,FALSE),"")</f>
        <v>44069</v>
      </c>
      <c r="C551" s="18" t="str">
        <f>IFERROR(VLOOKUP($A551,'Raw - F'!$B:$Q,4,FALSE),"")</f>
        <v>South</v>
      </c>
      <c r="D551" s="18" t="str">
        <f>IFERROR(VLOOKUP($A551,'Raw - F'!$B:$Q,3,FALSE),"")</f>
        <v>CHEPSTOW</v>
      </c>
      <c r="E551" s="18" t="str">
        <f>IFERROR(VLOOKUP($A551,'Raw - F'!$B:$Q,9,FALSE),"")</f>
        <v>Hcap</v>
      </c>
      <c r="F551" s="18" t="str">
        <f>SUBSTITUTE(IFERROR(VLOOKUP($A551,'Raw - F'!$B:$N,13,FALSE),""),"0","")</f>
        <v>3YO+</v>
      </c>
      <c r="G551" s="18" t="str">
        <f>SUBSTITUTE(IFERROR(VLOOKUP($A551,'Raw - F'!$B:$N,10,FALSE),""),"0","")</f>
        <v/>
      </c>
      <c r="H551" s="18" t="str">
        <f>SUBSTITUTE(IFERROR(VLOOKUP($A551,'Raw - F'!$B:$N,11,FALSE),""),"0","")</f>
        <v/>
      </c>
      <c r="I551" s="40" t="str">
        <f>IF(IFERROR(VLOOKUP($A551,'Raw - F'!$B:$P,15,FALSE),"")=0,"",IFERROR(VLOOKUP($A551,'Raw - F'!$B:$P,15,FALSE),""))</f>
        <v/>
      </c>
      <c r="J551" s="18">
        <f>IFERROR(VLOOKUP($A551,'Raw - F'!$B:$N,8,FALSE),"")</f>
        <v>4</v>
      </c>
      <c r="K551" s="18" t="str">
        <f>IFERROR(VLOOKUP($A551,'Raw - F'!$B:$V,16,FALSE),"")</f>
        <v>61-80</v>
      </c>
      <c r="L551" s="18" t="str">
        <f>IFERROR(VLOOKUP($A551,'Raw - F'!$B:$O,14,FALSE),"")</f>
        <v>A</v>
      </c>
      <c r="M551" s="18" t="str">
        <f>IFERROR(VLOOKUP($A551,'Raw - F'!$B:$O,6,FALSE),"")</f>
        <v>6f</v>
      </c>
    </row>
    <row r="552" spans="1:13" x14ac:dyDescent="0.35">
      <c r="A552">
        <v>543</v>
      </c>
      <c r="B552" s="19">
        <f>IFERROR(VLOOKUP($A552,'Raw - F'!$B:$Q,2,FALSE),"")</f>
        <v>44069</v>
      </c>
      <c r="C552" s="18" t="str">
        <f>IFERROR(VLOOKUP($A552,'Raw - F'!$B:$Q,4,FALSE),"")</f>
        <v>South</v>
      </c>
      <c r="D552" s="18" t="str">
        <f>IFERROR(VLOOKUP($A552,'Raw - F'!$B:$Q,3,FALSE),"")</f>
        <v>CHEPSTOW</v>
      </c>
      <c r="E552" s="18" t="str">
        <f>IFERROR(VLOOKUP($A552,'Raw - F'!$B:$Q,9,FALSE),"")</f>
        <v>Hcap</v>
      </c>
      <c r="F552" s="18" t="str">
        <f>SUBSTITUTE(IFERROR(VLOOKUP($A552,'Raw - F'!$B:$N,13,FALSE),""),"0","")</f>
        <v>3YO+</v>
      </c>
      <c r="G552" s="18" t="str">
        <f>SUBSTITUTE(IFERROR(VLOOKUP($A552,'Raw - F'!$B:$N,10,FALSE),""),"0","")</f>
        <v/>
      </c>
      <c r="H552" s="18" t="str">
        <f>SUBSTITUTE(IFERROR(VLOOKUP($A552,'Raw - F'!$B:$N,11,FALSE),""),"0","")</f>
        <v/>
      </c>
      <c r="I552" s="40" t="str">
        <f>IF(IFERROR(VLOOKUP($A552,'Raw - F'!$B:$P,15,FALSE),"")=0,"",IFERROR(VLOOKUP($A552,'Raw - F'!$B:$P,15,FALSE),""))</f>
        <v/>
      </c>
      <c r="J552" s="18">
        <f>IFERROR(VLOOKUP($A552,'Raw - F'!$B:$N,8,FALSE),"")</f>
        <v>6</v>
      </c>
      <c r="K552" s="18" t="str">
        <f>IFERROR(VLOOKUP($A552,'Raw - F'!$B:$V,16,FALSE),"")</f>
        <v>46-65</v>
      </c>
      <c r="L552" s="18" t="str">
        <f>IFERROR(VLOOKUP($A552,'Raw - F'!$B:$O,14,FALSE),"")</f>
        <v>A</v>
      </c>
      <c r="M552" s="18" t="str">
        <f>IFERROR(VLOOKUP($A552,'Raw - F'!$B:$O,6,FALSE),"")</f>
        <v>7f</v>
      </c>
    </row>
    <row r="553" spans="1:13" x14ac:dyDescent="0.35">
      <c r="A553">
        <v>544</v>
      </c>
      <c r="B553" s="19">
        <f>IFERROR(VLOOKUP($A553,'Raw - F'!$B:$Q,2,FALSE),"")</f>
        <v>44069</v>
      </c>
      <c r="C553" s="18" t="str">
        <f>IFERROR(VLOOKUP($A553,'Raw - F'!$B:$Q,4,FALSE),"")</f>
        <v>South</v>
      </c>
      <c r="D553" s="18" t="str">
        <f>IFERROR(VLOOKUP($A553,'Raw - F'!$B:$Q,3,FALSE),"")</f>
        <v>CHEPSTOW</v>
      </c>
      <c r="E553" s="18" t="str">
        <f>IFERROR(VLOOKUP($A553,'Raw - F'!$B:$Q,9,FALSE),"")</f>
        <v>Hcap</v>
      </c>
      <c r="F553" s="18" t="str">
        <f>SUBSTITUTE(IFERROR(VLOOKUP($A553,'Raw - F'!$B:$N,13,FALSE),""),"0","")</f>
        <v>3YO</v>
      </c>
      <c r="G553" s="18" t="str">
        <f>SUBSTITUTE(IFERROR(VLOOKUP($A553,'Raw - F'!$B:$N,10,FALSE),""),"0","")</f>
        <v/>
      </c>
      <c r="H553" s="18" t="str">
        <f>SUBSTITUTE(IFERROR(VLOOKUP($A553,'Raw - F'!$B:$N,11,FALSE),""),"0","")</f>
        <v/>
      </c>
      <c r="I553" s="40" t="str">
        <f>IF(IFERROR(VLOOKUP($A553,'Raw - F'!$B:$P,15,FALSE),"")=0,"",IFERROR(VLOOKUP($A553,'Raw - F'!$B:$P,15,FALSE),""))</f>
        <v/>
      </c>
      <c r="J553" s="18">
        <f>IFERROR(VLOOKUP($A553,'Raw - F'!$B:$N,8,FALSE),"")</f>
        <v>6</v>
      </c>
      <c r="K553" s="18" t="str">
        <f>IFERROR(VLOOKUP($A553,'Raw - F'!$B:$V,16,FALSE),"")</f>
        <v>41-60</v>
      </c>
      <c r="L553" s="18" t="str">
        <f>IFERROR(VLOOKUP($A553,'Raw - F'!$B:$O,14,FALSE),"")</f>
        <v>A</v>
      </c>
      <c r="M553" s="18" t="str">
        <f>IFERROR(VLOOKUP($A553,'Raw - F'!$B:$O,6,FALSE),"")</f>
        <v>1m 4f</v>
      </c>
    </row>
    <row r="554" spans="1:13" x14ac:dyDescent="0.35">
      <c r="A554">
        <v>545</v>
      </c>
      <c r="B554" s="19">
        <f>IFERROR(VLOOKUP($A554,'Raw - F'!$B:$Q,2,FALSE),"")</f>
        <v>44069</v>
      </c>
      <c r="C554" s="18" t="str">
        <f>IFERROR(VLOOKUP($A554,'Raw - F'!$B:$Q,4,FALSE),"")</f>
        <v>South</v>
      </c>
      <c r="D554" s="18" t="str">
        <f>IFERROR(VLOOKUP($A554,'Raw - F'!$B:$Q,3,FALSE),"")</f>
        <v>CHEPSTOW</v>
      </c>
      <c r="E554" s="18" t="str">
        <f>IFERROR(VLOOKUP($A554,'Raw - F'!$B:$Q,9,FALSE),"")</f>
        <v>WFA</v>
      </c>
      <c r="F554" s="18" t="str">
        <f>SUBSTITUTE(IFERROR(VLOOKUP($A554,'Raw - F'!$B:$N,13,FALSE),""),"0","")</f>
        <v>2YO</v>
      </c>
      <c r="G554" s="18" t="str">
        <f>SUBSTITUTE(IFERROR(VLOOKUP($A554,'Raw - F'!$B:$N,10,FALSE),""),"0","")</f>
        <v>Nov</v>
      </c>
      <c r="H554" s="18" t="str">
        <f>SUBSTITUTE(IFERROR(VLOOKUP($A554,'Raw - F'!$B:$N,11,FALSE),""),"0","")</f>
        <v/>
      </c>
      <c r="I554" s="40" t="str">
        <f>IF(IFERROR(VLOOKUP($A554,'Raw - F'!$B:$P,15,FALSE),"")=0,"",IFERROR(VLOOKUP($A554,'Raw - F'!$B:$P,15,FALSE),""))</f>
        <v/>
      </c>
      <c r="J554" s="18">
        <f>IFERROR(VLOOKUP($A554,'Raw - F'!$B:$N,8,FALSE),"")</f>
        <v>5</v>
      </c>
      <c r="K554" s="18">
        <f>IFERROR(VLOOKUP($A554,'Raw - F'!$B:$V,16,FALSE),"")</f>
        <v>0</v>
      </c>
      <c r="L554" s="18" t="str">
        <f>IFERROR(VLOOKUP($A554,'Raw - F'!$B:$O,14,FALSE),"")</f>
        <v>CG</v>
      </c>
      <c r="M554" s="18" t="str">
        <f>IFERROR(VLOOKUP($A554,'Raw - F'!$B:$O,6,FALSE),"")</f>
        <v>7f</v>
      </c>
    </row>
    <row r="555" spans="1:13" x14ac:dyDescent="0.35">
      <c r="A555">
        <v>546</v>
      </c>
      <c r="B555" s="19">
        <f>IFERROR(VLOOKUP($A555,'Raw - F'!$B:$Q,2,FALSE),"")</f>
        <v>44069</v>
      </c>
      <c r="C555" s="18" t="str">
        <f>IFERROR(VLOOKUP($A555,'Raw - F'!$B:$Q,4,FALSE),"")</f>
        <v>South</v>
      </c>
      <c r="D555" s="18" t="str">
        <f>IFERROR(VLOOKUP($A555,'Raw - F'!$B:$Q,3,FALSE),"")</f>
        <v>CHEPSTOW</v>
      </c>
      <c r="E555" s="18" t="str">
        <f>IFERROR(VLOOKUP($A555,'Raw - F'!$B:$Q,9,FALSE),"")</f>
        <v>WFA</v>
      </c>
      <c r="F555" s="18" t="str">
        <f>SUBSTITUTE(IFERROR(VLOOKUP($A555,'Raw - F'!$B:$N,13,FALSE),""),"0","")</f>
        <v>2YO</v>
      </c>
      <c r="G555" s="18" t="str">
        <f>SUBSTITUTE(IFERROR(VLOOKUP($A555,'Raw - F'!$B:$N,10,FALSE),""),"0","")</f>
        <v>Mdn</v>
      </c>
      <c r="H555" s="18" t="str">
        <f>SUBSTITUTE(IFERROR(VLOOKUP($A555,'Raw - F'!$B:$N,11,FALSE),""),"0","")</f>
        <v>Med</v>
      </c>
      <c r="I555" s="40">
        <f>IF(IFERROR(VLOOKUP($A555,'Raw - F'!$B:$P,15,FALSE),"")=0,"",IFERROR(VLOOKUP($A555,'Raw - F'!$B:$P,15,FALSE),""))</f>
        <v>33000</v>
      </c>
      <c r="J555" s="18">
        <f>IFERROR(VLOOKUP($A555,'Raw - F'!$B:$N,8,FALSE),"")</f>
        <v>5</v>
      </c>
      <c r="K555" s="18">
        <f>IFERROR(VLOOKUP($A555,'Raw - F'!$B:$V,16,FALSE),"")</f>
        <v>0</v>
      </c>
      <c r="L555" s="18" t="str">
        <f>IFERROR(VLOOKUP($A555,'Raw - F'!$B:$O,14,FALSE),"")</f>
        <v>F</v>
      </c>
      <c r="M555" s="18" t="str">
        <f>IFERROR(VLOOKUP($A555,'Raw - F'!$B:$O,6,FALSE),"")</f>
        <v>7f</v>
      </c>
    </row>
    <row r="556" spans="1:13" x14ac:dyDescent="0.35">
      <c r="A556">
        <v>547</v>
      </c>
      <c r="B556" s="19">
        <f>IFERROR(VLOOKUP($A556,'Raw - F'!$B:$Q,2,FALSE),"")</f>
        <v>44069</v>
      </c>
      <c r="C556" s="18" t="str">
        <f>IFERROR(VLOOKUP($A556,'Raw - F'!$B:$Q,4,FALSE),"")</f>
        <v>South</v>
      </c>
      <c r="D556" s="18" t="str">
        <f>IFERROR(VLOOKUP($A556,'Raw - F'!$B:$Q,3,FALSE),"")</f>
        <v>CHEPSTOW</v>
      </c>
      <c r="E556" s="18" t="str">
        <f>IFERROR(VLOOKUP($A556,'Raw - F'!$B:$Q,9,FALSE),"")</f>
        <v>Hcap</v>
      </c>
      <c r="F556" s="18" t="str">
        <f>SUBSTITUTE(IFERROR(VLOOKUP($A556,'Raw - F'!$B:$N,13,FALSE),""),"0","")</f>
        <v>3YO+</v>
      </c>
      <c r="G556" s="18" t="str">
        <f>SUBSTITUTE(IFERROR(VLOOKUP($A556,'Raw - F'!$B:$N,10,FALSE),""),"0","")</f>
        <v/>
      </c>
      <c r="H556" s="18" t="str">
        <f>SUBSTITUTE(IFERROR(VLOOKUP($A556,'Raw - F'!$B:$N,11,FALSE),""),"0","")</f>
        <v/>
      </c>
      <c r="I556" s="40" t="str">
        <f>IF(IFERROR(VLOOKUP($A556,'Raw - F'!$B:$P,15,FALSE),"")=0,"",IFERROR(VLOOKUP($A556,'Raw - F'!$B:$P,15,FALSE),""))</f>
        <v/>
      </c>
      <c r="J556" s="18">
        <f>IFERROR(VLOOKUP($A556,'Raw - F'!$B:$N,8,FALSE),"")</f>
        <v>4</v>
      </c>
      <c r="K556" s="18" t="str">
        <f>IFERROR(VLOOKUP($A556,'Raw - F'!$B:$V,16,FALSE),"")</f>
        <v>66-85</v>
      </c>
      <c r="L556" s="18" t="str">
        <f>IFERROR(VLOOKUP($A556,'Raw - F'!$B:$O,14,FALSE),"")</f>
        <v>A</v>
      </c>
      <c r="M556" s="18" t="str">
        <f>IFERROR(VLOOKUP($A556,'Raw - F'!$B:$O,6,FALSE),"")</f>
        <v>7f</v>
      </c>
    </row>
    <row r="557" spans="1:13" x14ac:dyDescent="0.35">
      <c r="A557">
        <v>548</v>
      </c>
      <c r="B557" s="19">
        <f>IFERROR(VLOOKUP($A557,'Raw - F'!$B:$Q,2,FALSE),"")</f>
        <v>44069</v>
      </c>
      <c r="C557" s="18" t="str">
        <f>IFERROR(VLOOKUP($A557,'Raw - F'!$B:$Q,4,FALSE),"")</f>
        <v>South</v>
      </c>
      <c r="D557" s="18" t="str">
        <f>IFERROR(VLOOKUP($A557,'Raw - F'!$B:$Q,3,FALSE),"")</f>
        <v>CHEPSTOW</v>
      </c>
      <c r="E557" s="18" t="str">
        <f>IFERROR(VLOOKUP($A557,'Raw - F'!$B:$Q,9,FALSE),"")</f>
        <v>Hcap</v>
      </c>
      <c r="F557" s="18" t="str">
        <f>SUBSTITUTE(IFERROR(VLOOKUP($A557,'Raw - F'!$B:$N,13,FALSE),""),"0","")</f>
        <v>3YO+</v>
      </c>
      <c r="G557" s="18" t="str">
        <f>SUBSTITUTE(IFERROR(VLOOKUP($A557,'Raw - F'!$B:$N,10,FALSE),""),"0","")</f>
        <v/>
      </c>
      <c r="H557" s="18" t="str">
        <f>SUBSTITUTE(IFERROR(VLOOKUP($A557,'Raw - F'!$B:$N,11,FALSE),""),"0","")</f>
        <v/>
      </c>
      <c r="I557" s="40" t="str">
        <f>IF(IFERROR(VLOOKUP($A557,'Raw - F'!$B:$P,15,FALSE),"")=0,"",IFERROR(VLOOKUP($A557,'Raw - F'!$B:$P,15,FALSE),""))</f>
        <v/>
      </c>
      <c r="J557" s="18">
        <f>IFERROR(VLOOKUP($A557,'Raw - F'!$B:$N,8,FALSE),"")</f>
        <v>6</v>
      </c>
      <c r="K557" s="18" t="str">
        <f>IFERROR(VLOOKUP($A557,'Raw - F'!$B:$V,16,FALSE),"")</f>
        <v>41-60</v>
      </c>
      <c r="L557" s="18" t="str">
        <f>IFERROR(VLOOKUP($A557,'Raw - F'!$B:$O,14,FALSE),"")</f>
        <v>A</v>
      </c>
      <c r="M557" s="18" t="str">
        <f>IFERROR(VLOOKUP($A557,'Raw - F'!$B:$O,6,FALSE),"")</f>
        <v>5f</v>
      </c>
    </row>
    <row r="558" spans="1:13" x14ac:dyDescent="0.35">
      <c r="A558">
        <v>549</v>
      </c>
      <c r="B558" s="19">
        <f>IFERROR(VLOOKUP($A558,'Raw - F'!$B:$Q,2,FALSE),"")</f>
        <v>44069</v>
      </c>
      <c r="C558" s="18" t="str">
        <f>IFERROR(VLOOKUP($A558,'Raw - F'!$B:$Q,4,FALSE),"")</f>
        <v>South</v>
      </c>
      <c r="D558" s="18" t="str">
        <f>IFERROR(VLOOKUP($A558,'Raw - F'!$B:$Q,3,FALSE),"")</f>
        <v>LINGFIELD PARK</v>
      </c>
      <c r="E558" s="18" t="str">
        <f>IFERROR(VLOOKUP($A558,'Raw - F'!$B:$Q,9,FALSE),"")</f>
        <v>Hcap</v>
      </c>
      <c r="F558" s="18" t="str">
        <f>SUBSTITUTE(IFERROR(VLOOKUP($A558,'Raw - F'!$B:$N,13,FALSE),""),"0","")</f>
        <v>3YO+</v>
      </c>
      <c r="G558" s="18" t="str">
        <f>SUBSTITUTE(IFERROR(VLOOKUP($A558,'Raw - F'!$B:$N,10,FALSE),""),"0","")</f>
        <v/>
      </c>
      <c r="H558" s="18" t="str">
        <f>SUBSTITUTE(IFERROR(VLOOKUP($A558,'Raw - F'!$B:$N,11,FALSE),""),"0","")</f>
        <v/>
      </c>
      <c r="I558" s="40" t="str">
        <f>IF(IFERROR(VLOOKUP($A558,'Raw - F'!$B:$P,15,FALSE),"")=0,"",IFERROR(VLOOKUP($A558,'Raw - F'!$B:$P,15,FALSE),""))</f>
        <v/>
      </c>
      <c r="J558" s="18">
        <f>IFERROR(VLOOKUP($A558,'Raw - F'!$B:$N,8,FALSE),"")</f>
        <v>6</v>
      </c>
      <c r="K558" s="18" t="str">
        <f>IFERROR(VLOOKUP($A558,'Raw - F'!$B:$V,16,FALSE),"")</f>
        <v>41-60</v>
      </c>
      <c r="L558" s="18" t="str">
        <f>IFERROR(VLOOKUP($A558,'Raw - F'!$B:$O,14,FALSE),"")</f>
        <v>A</v>
      </c>
      <c r="M558" s="18" t="str">
        <f>IFERROR(VLOOKUP($A558,'Raw - F'!$B:$O,6,FALSE),"")</f>
        <v>6f</v>
      </c>
    </row>
    <row r="559" spans="1:13" x14ac:dyDescent="0.35">
      <c r="A559">
        <v>550</v>
      </c>
      <c r="B559" s="19">
        <f>IFERROR(VLOOKUP($A559,'Raw - F'!$B:$Q,2,FALSE),"")</f>
        <v>44069</v>
      </c>
      <c r="C559" s="18" t="str">
        <f>IFERROR(VLOOKUP($A559,'Raw - F'!$B:$Q,4,FALSE),"")</f>
        <v>South</v>
      </c>
      <c r="D559" s="18" t="str">
        <f>IFERROR(VLOOKUP($A559,'Raw - F'!$B:$Q,3,FALSE),"")</f>
        <v>LINGFIELD PARK</v>
      </c>
      <c r="E559" s="18" t="str">
        <f>IFERROR(VLOOKUP($A559,'Raw - F'!$B:$Q,9,FALSE),"")</f>
        <v>Hcap</v>
      </c>
      <c r="F559" s="18" t="str">
        <f>SUBSTITUTE(IFERROR(VLOOKUP($A559,'Raw - F'!$B:$N,13,FALSE),""),"0","")</f>
        <v>2YO</v>
      </c>
      <c r="G559" s="18" t="str">
        <f>SUBSTITUTE(IFERROR(VLOOKUP($A559,'Raw - F'!$B:$N,10,FALSE),""),"0","")</f>
        <v/>
      </c>
      <c r="H559" s="18" t="str">
        <f>SUBSTITUTE(IFERROR(VLOOKUP($A559,'Raw - F'!$B:$N,11,FALSE),""),"0","")</f>
        <v/>
      </c>
      <c r="I559" s="40" t="str">
        <f>IF(IFERROR(VLOOKUP($A559,'Raw - F'!$B:$P,15,FALSE),"")=0,"",IFERROR(VLOOKUP($A559,'Raw - F'!$B:$P,15,FALSE),""))</f>
        <v/>
      </c>
      <c r="J559" s="18">
        <f>IFERROR(VLOOKUP($A559,'Raw - F'!$B:$N,8,FALSE),"")</f>
        <v>6</v>
      </c>
      <c r="K559" s="18" t="str">
        <f>IFERROR(VLOOKUP($A559,'Raw - F'!$B:$V,16,FALSE),"")</f>
        <v>46-65</v>
      </c>
      <c r="L559" s="18" t="str">
        <f>IFERROR(VLOOKUP($A559,'Raw - F'!$B:$O,14,FALSE),"")</f>
        <v>A</v>
      </c>
      <c r="M559" s="18" t="str">
        <f>IFERROR(VLOOKUP($A559,'Raw - F'!$B:$O,6,FALSE),"")</f>
        <v>7f</v>
      </c>
    </row>
    <row r="560" spans="1:13" x14ac:dyDescent="0.35">
      <c r="A560">
        <v>551</v>
      </c>
      <c r="B560" s="19">
        <f>IFERROR(VLOOKUP($A560,'Raw - F'!$B:$Q,2,FALSE),"")</f>
        <v>44069</v>
      </c>
      <c r="C560" s="18" t="str">
        <f>IFERROR(VLOOKUP($A560,'Raw - F'!$B:$Q,4,FALSE),"")</f>
        <v>South</v>
      </c>
      <c r="D560" s="18" t="str">
        <f>IFERROR(VLOOKUP($A560,'Raw - F'!$B:$Q,3,FALSE),"")</f>
        <v>LINGFIELD PARK</v>
      </c>
      <c r="E560" s="18" t="str">
        <f>IFERROR(VLOOKUP($A560,'Raw - F'!$B:$Q,9,FALSE),"")</f>
        <v>Hcap</v>
      </c>
      <c r="F560" s="18" t="str">
        <f>SUBSTITUTE(IFERROR(VLOOKUP($A560,'Raw - F'!$B:$N,13,FALSE),""),"0","")</f>
        <v>4YO+</v>
      </c>
      <c r="G560" s="18" t="str">
        <f>SUBSTITUTE(IFERROR(VLOOKUP($A560,'Raw - F'!$B:$N,10,FALSE),""),"0","")</f>
        <v/>
      </c>
      <c r="H560" s="18" t="str">
        <f>SUBSTITUTE(IFERROR(VLOOKUP($A560,'Raw - F'!$B:$N,11,FALSE),""),"0","")</f>
        <v/>
      </c>
      <c r="I560" s="40" t="str">
        <f>IF(IFERROR(VLOOKUP($A560,'Raw - F'!$B:$P,15,FALSE),"")=0,"",IFERROR(VLOOKUP($A560,'Raw - F'!$B:$P,15,FALSE),""))</f>
        <v/>
      </c>
      <c r="J560" s="18">
        <f>IFERROR(VLOOKUP($A560,'Raw - F'!$B:$N,8,FALSE),"")</f>
        <v>6</v>
      </c>
      <c r="K560" s="18" t="str">
        <f>IFERROR(VLOOKUP($A560,'Raw - F'!$B:$V,16,FALSE),"")</f>
        <v>41-60</v>
      </c>
      <c r="L560" s="18" t="str">
        <f>IFERROR(VLOOKUP($A560,'Raw - F'!$B:$O,14,FALSE),"")</f>
        <v>A</v>
      </c>
      <c r="M560" s="18" t="str">
        <f>IFERROR(VLOOKUP($A560,'Raw - F'!$B:$O,6,FALSE),"")</f>
        <v>1m 4f</v>
      </c>
    </row>
    <row r="561" spans="1:13" x14ac:dyDescent="0.35">
      <c r="A561">
        <v>552</v>
      </c>
      <c r="B561" s="19">
        <f>IFERROR(VLOOKUP($A561,'Raw - F'!$B:$Q,2,FALSE),"")</f>
        <v>44069</v>
      </c>
      <c r="C561" s="18" t="str">
        <f>IFERROR(VLOOKUP($A561,'Raw - F'!$B:$Q,4,FALSE),"")</f>
        <v>South</v>
      </c>
      <c r="D561" s="18" t="str">
        <f>IFERROR(VLOOKUP($A561,'Raw - F'!$B:$Q,3,FALSE),"")</f>
        <v>LINGFIELD PARK</v>
      </c>
      <c r="E561" s="18" t="str">
        <f>IFERROR(VLOOKUP($A561,'Raw - F'!$B:$Q,9,FALSE),"")</f>
        <v>Hcap</v>
      </c>
      <c r="F561" s="18" t="str">
        <f>SUBSTITUTE(IFERROR(VLOOKUP($A561,'Raw - F'!$B:$N,13,FALSE),""),"0","")</f>
        <v>3YO+</v>
      </c>
      <c r="G561" s="18" t="str">
        <f>SUBSTITUTE(IFERROR(VLOOKUP($A561,'Raw - F'!$B:$N,10,FALSE),""),"0","")</f>
        <v/>
      </c>
      <c r="H561" s="18" t="str">
        <f>SUBSTITUTE(IFERROR(VLOOKUP($A561,'Raw - F'!$B:$N,11,FALSE),""),"0","")</f>
        <v/>
      </c>
      <c r="I561" s="40" t="str">
        <f>IF(IFERROR(VLOOKUP($A561,'Raw - F'!$B:$P,15,FALSE),"")=0,"",IFERROR(VLOOKUP($A561,'Raw - F'!$B:$P,15,FALSE),""))</f>
        <v/>
      </c>
      <c r="J561" s="18">
        <f>IFERROR(VLOOKUP($A561,'Raw - F'!$B:$N,8,FALSE),"")</f>
        <v>4</v>
      </c>
      <c r="K561" s="18" t="str">
        <f>IFERROR(VLOOKUP($A561,'Raw - F'!$B:$V,16,FALSE),"")</f>
        <v>66-85</v>
      </c>
      <c r="L561" s="18" t="str">
        <f>IFERROR(VLOOKUP($A561,'Raw - F'!$B:$O,14,FALSE),"")</f>
        <v>A</v>
      </c>
      <c r="M561" s="18" t="str">
        <f>IFERROR(VLOOKUP($A561,'Raw - F'!$B:$O,6,FALSE),"")</f>
        <v>2m+</v>
      </c>
    </row>
    <row r="562" spans="1:13" x14ac:dyDescent="0.35">
      <c r="A562">
        <v>553</v>
      </c>
      <c r="B562" s="19">
        <f>IFERROR(VLOOKUP($A562,'Raw - F'!$B:$Q,2,FALSE),"")</f>
        <v>44069</v>
      </c>
      <c r="C562" s="18" t="str">
        <f>IFERROR(VLOOKUP($A562,'Raw - F'!$B:$Q,4,FALSE),"")</f>
        <v>South</v>
      </c>
      <c r="D562" s="18" t="str">
        <f>IFERROR(VLOOKUP($A562,'Raw - F'!$B:$Q,3,FALSE),"")</f>
        <v>LINGFIELD PARK</v>
      </c>
      <c r="E562" s="18" t="str">
        <f>IFERROR(VLOOKUP($A562,'Raw - F'!$B:$Q,9,FALSE),"")</f>
        <v>WFA</v>
      </c>
      <c r="F562" s="18" t="str">
        <f>SUBSTITUTE(IFERROR(VLOOKUP($A562,'Raw - F'!$B:$N,13,FALSE),""),"0","")</f>
        <v>3YO+</v>
      </c>
      <c r="G562" s="18" t="str">
        <f>SUBSTITUTE(IFERROR(VLOOKUP($A562,'Raw - F'!$B:$N,10,FALSE),""),"0","")</f>
        <v/>
      </c>
      <c r="H562" s="18" t="str">
        <f>SUBSTITUTE(IFERROR(VLOOKUP($A562,'Raw - F'!$B:$N,11,FALSE),""),"0","")</f>
        <v/>
      </c>
      <c r="I562" s="40" t="str">
        <f>IF(IFERROR(VLOOKUP($A562,'Raw - F'!$B:$P,15,FALSE),"")=0,"",IFERROR(VLOOKUP($A562,'Raw - F'!$B:$P,15,FALSE),""))</f>
        <v/>
      </c>
      <c r="J562" s="18">
        <f>IFERROR(VLOOKUP($A562,'Raw - F'!$B:$N,8,FALSE),"")</f>
        <v>6</v>
      </c>
      <c r="K562" s="18" t="str">
        <f>IFERROR(VLOOKUP($A562,'Raw - F'!$B:$V,16,FALSE),"")</f>
        <v>31-50</v>
      </c>
      <c r="L562" s="18" t="str">
        <f>IFERROR(VLOOKUP($A562,'Raw - F'!$B:$O,14,FALSE),"")</f>
        <v>A</v>
      </c>
      <c r="M562" s="18" t="str">
        <f>IFERROR(VLOOKUP($A562,'Raw - F'!$B:$O,6,FALSE),"")</f>
        <v>1m 2f</v>
      </c>
    </row>
    <row r="563" spans="1:13" x14ac:dyDescent="0.35">
      <c r="A563">
        <v>554</v>
      </c>
      <c r="B563" s="19">
        <f>IFERROR(VLOOKUP($A563,'Raw - F'!$B:$Q,2,FALSE),"")</f>
        <v>44069</v>
      </c>
      <c r="C563" s="18" t="str">
        <f>IFERROR(VLOOKUP($A563,'Raw - F'!$B:$Q,4,FALSE),"")</f>
        <v>South</v>
      </c>
      <c r="D563" s="18" t="str">
        <f>IFERROR(VLOOKUP($A563,'Raw - F'!$B:$Q,3,FALSE),"")</f>
        <v>LINGFIELD PARK</v>
      </c>
      <c r="E563" s="18" t="str">
        <f>IFERROR(VLOOKUP($A563,'Raw - F'!$B:$Q,9,FALSE),"")</f>
        <v>WFA</v>
      </c>
      <c r="F563" s="18" t="str">
        <f>SUBSTITUTE(IFERROR(VLOOKUP($A563,'Raw - F'!$B:$N,13,FALSE),""),"0","")</f>
        <v>3YO</v>
      </c>
      <c r="G563" s="18" t="str">
        <f>SUBSTITUTE(IFERROR(VLOOKUP($A563,'Raw - F'!$B:$N,10,FALSE),""),"0","")</f>
        <v/>
      </c>
      <c r="H563" s="18" t="str">
        <f>SUBSTITUTE(IFERROR(VLOOKUP($A563,'Raw - F'!$B:$N,11,FALSE),""),"0","")</f>
        <v>Claiming</v>
      </c>
      <c r="I563" s="40" t="str">
        <f>IF(IFERROR(VLOOKUP($A563,'Raw - F'!$B:$P,15,FALSE),"")=0,"",IFERROR(VLOOKUP($A563,'Raw - F'!$B:$P,15,FALSE),""))</f>
        <v/>
      </c>
      <c r="J563" s="18">
        <f>IFERROR(VLOOKUP($A563,'Raw - F'!$B:$N,8,FALSE),"")</f>
        <v>6</v>
      </c>
      <c r="K563" s="18">
        <f>IFERROR(VLOOKUP($A563,'Raw - F'!$B:$V,16,FALSE),"")</f>
        <v>0</v>
      </c>
      <c r="L563" s="18" t="str">
        <f>IFERROR(VLOOKUP($A563,'Raw - F'!$B:$O,14,FALSE),"")</f>
        <v>A</v>
      </c>
      <c r="M563" s="18" t="str">
        <f>IFERROR(VLOOKUP($A563,'Raw - F'!$B:$O,6,FALSE),"")</f>
        <v>1m 1f</v>
      </c>
    </row>
    <row r="564" spans="1:13" x14ac:dyDescent="0.35">
      <c r="A564">
        <v>555</v>
      </c>
      <c r="B564" s="19">
        <f>IFERROR(VLOOKUP($A564,'Raw - F'!$B:$Q,2,FALSE),"")</f>
        <v>44069</v>
      </c>
      <c r="C564" s="18" t="str">
        <f>IFERROR(VLOOKUP($A564,'Raw - F'!$B:$Q,4,FALSE),"")</f>
        <v>South</v>
      </c>
      <c r="D564" s="18" t="str">
        <f>IFERROR(VLOOKUP($A564,'Raw - F'!$B:$Q,3,FALSE),"")</f>
        <v>LINGFIELD PARK</v>
      </c>
      <c r="E564" s="18" t="str">
        <f>IFERROR(VLOOKUP($A564,'Raw - F'!$B:$Q,9,FALSE),"")</f>
        <v>WFA</v>
      </c>
      <c r="F564" s="18" t="str">
        <f>SUBSTITUTE(IFERROR(VLOOKUP($A564,'Raw - F'!$B:$N,13,FALSE),""),"0","")</f>
        <v>2YO</v>
      </c>
      <c r="G564" s="18" t="str">
        <f>SUBSTITUTE(IFERROR(VLOOKUP($A564,'Raw - F'!$B:$N,10,FALSE),""),"0","")</f>
        <v>Nov</v>
      </c>
      <c r="H564" s="18" t="str">
        <f>SUBSTITUTE(IFERROR(VLOOKUP($A564,'Raw - F'!$B:$N,11,FALSE),""),"0","")</f>
        <v>Med</v>
      </c>
      <c r="I564" s="40">
        <f>IF(IFERROR(VLOOKUP($A564,'Raw - F'!$B:$P,15,FALSE),"")=0,"",IFERROR(VLOOKUP($A564,'Raw - F'!$B:$P,15,FALSE),""))</f>
        <v>18000</v>
      </c>
      <c r="J564" s="18">
        <f>IFERROR(VLOOKUP($A564,'Raw - F'!$B:$N,8,FALSE),"")</f>
        <v>5</v>
      </c>
      <c r="K564" s="18">
        <f>IFERROR(VLOOKUP($A564,'Raw - F'!$B:$V,16,FALSE),"")</f>
        <v>0</v>
      </c>
      <c r="L564" s="18" t="str">
        <f>IFERROR(VLOOKUP($A564,'Raw - F'!$B:$O,14,FALSE),"")</f>
        <v>A</v>
      </c>
      <c r="M564" s="18" t="str">
        <f>IFERROR(VLOOKUP($A564,'Raw - F'!$B:$O,6,FALSE),"")</f>
        <v>7f</v>
      </c>
    </row>
    <row r="565" spans="1:13" x14ac:dyDescent="0.35">
      <c r="A565">
        <v>556</v>
      </c>
      <c r="B565" s="19">
        <f>IFERROR(VLOOKUP($A565,'Raw - F'!$B:$Q,2,FALSE),"")</f>
        <v>44069</v>
      </c>
      <c r="C565" s="18" t="str">
        <f>IFERROR(VLOOKUP($A565,'Raw - F'!$B:$Q,4,FALSE),"")</f>
        <v>South</v>
      </c>
      <c r="D565" s="18" t="str">
        <f>IFERROR(VLOOKUP($A565,'Raw - F'!$B:$Q,3,FALSE),"")</f>
        <v>LINGFIELD PARK</v>
      </c>
      <c r="E565" s="18" t="str">
        <f>IFERROR(VLOOKUP($A565,'Raw - F'!$B:$Q,9,FALSE),"")</f>
        <v>WFA</v>
      </c>
      <c r="F565" s="18" t="str">
        <f>SUBSTITUTE(IFERROR(VLOOKUP($A565,'Raw - F'!$B:$N,13,FALSE),""),"0","")</f>
        <v>3YO+</v>
      </c>
      <c r="G565" s="18" t="str">
        <f>SUBSTITUTE(IFERROR(VLOOKUP($A565,'Raw - F'!$B:$N,10,FALSE),""),"0","")</f>
        <v>Nov</v>
      </c>
      <c r="H565" s="18" t="str">
        <f>SUBSTITUTE(IFERROR(VLOOKUP($A565,'Raw - F'!$B:$N,11,FALSE),""),"0","")</f>
        <v/>
      </c>
      <c r="I565" s="40" t="str">
        <f>IF(IFERROR(VLOOKUP($A565,'Raw - F'!$B:$P,15,FALSE),"")=0,"",IFERROR(VLOOKUP($A565,'Raw - F'!$B:$P,15,FALSE),""))</f>
        <v/>
      </c>
      <c r="J565" s="18">
        <f>IFERROR(VLOOKUP($A565,'Raw - F'!$B:$N,8,FALSE),"")</f>
        <v>5</v>
      </c>
      <c r="K565" s="18">
        <f>IFERROR(VLOOKUP($A565,'Raw - F'!$B:$V,16,FALSE),"")</f>
        <v>0</v>
      </c>
      <c r="L565" s="18" t="str">
        <f>IFERROR(VLOOKUP($A565,'Raw - F'!$B:$O,14,FALSE),"")</f>
        <v>F</v>
      </c>
      <c r="M565" s="18" t="str">
        <f>IFERROR(VLOOKUP($A565,'Raw - F'!$B:$O,6,FALSE),"")</f>
        <v>1m 2f</v>
      </c>
    </row>
    <row r="566" spans="1:13" x14ac:dyDescent="0.35">
      <c r="A566">
        <v>557</v>
      </c>
      <c r="B566" s="19">
        <f>IFERROR(VLOOKUP($A566,'Raw - F'!$B:$Q,2,FALSE),"")</f>
        <v>44069</v>
      </c>
      <c r="C566" s="18" t="str">
        <f>IFERROR(VLOOKUP($A566,'Raw - F'!$B:$Q,4,FALSE),"")</f>
        <v>North</v>
      </c>
      <c r="D566" s="18" t="str">
        <f>IFERROR(VLOOKUP($A566,'Raw - F'!$B:$Q,3,FALSE),"")</f>
        <v>MUSSELBURGH</v>
      </c>
      <c r="E566" s="18" t="str">
        <f>IFERROR(VLOOKUP($A566,'Raw - F'!$B:$Q,9,FALSE),"")</f>
        <v>WFA</v>
      </c>
      <c r="F566" s="18" t="str">
        <f>SUBSTITUTE(IFERROR(VLOOKUP($A566,'Raw - F'!$B:$N,13,FALSE),""),"0","")</f>
        <v>2YO</v>
      </c>
      <c r="G566" s="18" t="str">
        <f>SUBSTITUTE(IFERROR(VLOOKUP($A566,'Raw - F'!$B:$N,10,FALSE),""),"0","")</f>
        <v>Mdn</v>
      </c>
      <c r="H566" s="18" t="str">
        <f>SUBSTITUTE(IFERROR(VLOOKUP($A566,'Raw - F'!$B:$N,11,FALSE),""),"0","")</f>
        <v>Auct</v>
      </c>
      <c r="I566" s="40">
        <f>IF(IFERROR(VLOOKUP($A566,'Raw - F'!$B:$P,15,FALSE),"")=0,"",IFERROR(VLOOKUP($A566,'Raw - F'!$B:$P,15,FALSE),""))</f>
        <v>28000</v>
      </c>
      <c r="J566" s="18">
        <f>IFERROR(VLOOKUP($A566,'Raw - F'!$B:$N,8,FALSE),"")</f>
        <v>5</v>
      </c>
      <c r="K566" s="18">
        <f>IFERROR(VLOOKUP($A566,'Raw - F'!$B:$V,16,FALSE),"")</f>
        <v>0</v>
      </c>
      <c r="L566" s="18" t="str">
        <f>IFERROR(VLOOKUP($A566,'Raw - F'!$B:$O,14,FALSE),"")</f>
        <v>A</v>
      </c>
      <c r="M566" s="18" t="str">
        <f>IFERROR(VLOOKUP($A566,'Raw - F'!$B:$O,6,FALSE),"")</f>
        <v>7f</v>
      </c>
    </row>
    <row r="567" spans="1:13" x14ac:dyDescent="0.35">
      <c r="A567">
        <v>558</v>
      </c>
      <c r="B567" s="19">
        <f>IFERROR(VLOOKUP($A567,'Raw - F'!$B:$Q,2,FALSE),"")</f>
        <v>44069</v>
      </c>
      <c r="C567" s="18" t="str">
        <f>IFERROR(VLOOKUP($A567,'Raw - F'!$B:$Q,4,FALSE),"")</f>
        <v>North</v>
      </c>
      <c r="D567" s="18" t="str">
        <f>IFERROR(VLOOKUP($A567,'Raw - F'!$B:$Q,3,FALSE),"")</f>
        <v>MUSSELBURGH</v>
      </c>
      <c r="E567" s="18" t="str">
        <f>IFERROR(VLOOKUP($A567,'Raw - F'!$B:$Q,9,FALSE),"")</f>
        <v>WFA</v>
      </c>
      <c r="F567" s="18" t="str">
        <f>SUBSTITUTE(IFERROR(VLOOKUP($A567,'Raw - F'!$B:$N,13,FALSE),""),"0","")</f>
        <v>3YO+</v>
      </c>
      <c r="G567" s="18" t="str">
        <f>SUBSTITUTE(IFERROR(VLOOKUP($A567,'Raw - F'!$B:$N,10,FALSE),""),"0","")</f>
        <v/>
      </c>
      <c r="H567" s="18" t="str">
        <f>SUBSTITUTE(IFERROR(VLOOKUP($A567,'Raw - F'!$B:$N,11,FALSE),""),"0","")</f>
        <v/>
      </c>
      <c r="I567" s="40" t="str">
        <f>IF(IFERROR(VLOOKUP($A567,'Raw - F'!$B:$P,15,FALSE),"")=0,"",IFERROR(VLOOKUP($A567,'Raw - F'!$B:$P,15,FALSE),""))</f>
        <v/>
      </c>
      <c r="J567" s="18">
        <f>IFERROR(VLOOKUP($A567,'Raw - F'!$B:$N,8,FALSE),"")</f>
        <v>6</v>
      </c>
      <c r="K567" s="18" t="str">
        <f>IFERROR(VLOOKUP($A567,'Raw - F'!$B:$V,16,FALSE),"")</f>
        <v>31-50</v>
      </c>
      <c r="L567" s="18" t="str">
        <f>IFERROR(VLOOKUP($A567,'Raw - F'!$B:$O,14,FALSE),"")</f>
        <v>A</v>
      </c>
      <c r="M567" s="18" t="str">
        <f>IFERROR(VLOOKUP($A567,'Raw - F'!$B:$O,6,FALSE),"")</f>
        <v>1m 1f</v>
      </c>
    </row>
    <row r="568" spans="1:13" x14ac:dyDescent="0.35">
      <c r="A568">
        <v>559</v>
      </c>
      <c r="B568" s="19">
        <f>IFERROR(VLOOKUP($A568,'Raw - F'!$B:$Q,2,FALSE),"")</f>
        <v>44069</v>
      </c>
      <c r="C568" s="18" t="str">
        <f>IFERROR(VLOOKUP($A568,'Raw - F'!$B:$Q,4,FALSE),"")</f>
        <v>North</v>
      </c>
      <c r="D568" s="18" t="str">
        <f>IFERROR(VLOOKUP($A568,'Raw - F'!$B:$Q,3,FALSE),"")</f>
        <v>MUSSELBURGH</v>
      </c>
      <c r="E568" s="18" t="str">
        <f>IFERROR(VLOOKUP($A568,'Raw - F'!$B:$Q,9,FALSE),"")</f>
        <v>Hcap</v>
      </c>
      <c r="F568" s="18" t="str">
        <f>SUBSTITUTE(IFERROR(VLOOKUP($A568,'Raw - F'!$B:$N,13,FALSE),""),"0","")</f>
        <v>3YO+</v>
      </c>
      <c r="G568" s="18" t="str">
        <f>SUBSTITUTE(IFERROR(VLOOKUP($A568,'Raw - F'!$B:$N,10,FALSE),""),"0","")</f>
        <v/>
      </c>
      <c r="H568" s="18" t="str">
        <f>SUBSTITUTE(IFERROR(VLOOKUP($A568,'Raw - F'!$B:$N,11,FALSE),""),"0","")</f>
        <v/>
      </c>
      <c r="I568" s="40" t="str">
        <f>IF(IFERROR(VLOOKUP($A568,'Raw - F'!$B:$P,15,FALSE),"")=0,"",IFERROR(VLOOKUP($A568,'Raw - F'!$B:$P,15,FALSE),""))</f>
        <v/>
      </c>
      <c r="J568" s="18">
        <f>IFERROR(VLOOKUP($A568,'Raw - F'!$B:$N,8,FALSE),"")</f>
        <v>5</v>
      </c>
      <c r="K568" s="18" t="str">
        <f>IFERROR(VLOOKUP($A568,'Raw - F'!$B:$V,16,FALSE),"")</f>
        <v>51-70</v>
      </c>
      <c r="L568" s="18" t="str">
        <f>IFERROR(VLOOKUP($A568,'Raw - F'!$B:$O,14,FALSE),"")</f>
        <v>A</v>
      </c>
      <c r="M568" s="18" t="str">
        <f>IFERROR(VLOOKUP($A568,'Raw - F'!$B:$O,6,FALSE),"")</f>
        <v>7f</v>
      </c>
    </row>
    <row r="569" spans="1:13" x14ac:dyDescent="0.35">
      <c r="A569">
        <v>560</v>
      </c>
      <c r="B569" s="19">
        <f>IFERROR(VLOOKUP($A569,'Raw - F'!$B:$Q,2,FALSE),"")</f>
        <v>44069</v>
      </c>
      <c r="C569" s="18" t="str">
        <f>IFERROR(VLOOKUP($A569,'Raw - F'!$B:$Q,4,FALSE),"")</f>
        <v>North</v>
      </c>
      <c r="D569" s="18" t="str">
        <f>IFERROR(VLOOKUP($A569,'Raw - F'!$B:$Q,3,FALSE),"")</f>
        <v>MUSSELBURGH</v>
      </c>
      <c r="E569" s="18" t="str">
        <f>IFERROR(VLOOKUP($A569,'Raw - F'!$B:$Q,9,FALSE),"")</f>
        <v>Hcap</v>
      </c>
      <c r="F569" s="18" t="str">
        <f>SUBSTITUTE(IFERROR(VLOOKUP($A569,'Raw - F'!$B:$N,13,FALSE),""),"0","")</f>
        <v>3YO+</v>
      </c>
      <c r="G569" s="18" t="str">
        <f>SUBSTITUTE(IFERROR(VLOOKUP($A569,'Raw - F'!$B:$N,10,FALSE),""),"0","")</f>
        <v/>
      </c>
      <c r="H569" s="18" t="str">
        <f>SUBSTITUTE(IFERROR(VLOOKUP($A569,'Raw - F'!$B:$N,11,FALSE),""),"0","")</f>
        <v/>
      </c>
      <c r="I569" s="40" t="str">
        <f>IF(IFERROR(VLOOKUP($A569,'Raw - F'!$B:$P,15,FALSE),"")=0,"",IFERROR(VLOOKUP($A569,'Raw - F'!$B:$P,15,FALSE),""))</f>
        <v/>
      </c>
      <c r="J569" s="18">
        <f>IFERROR(VLOOKUP($A569,'Raw - F'!$B:$N,8,FALSE),"")</f>
        <v>6</v>
      </c>
      <c r="K569" s="18" t="str">
        <f>IFERROR(VLOOKUP($A569,'Raw - F'!$B:$V,16,FALSE),"")</f>
        <v>41-60</v>
      </c>
      <c r="L569" s="18" t="str">
        <f>IFERROR(VLOOKUP($A569,'Raw - F'!$B:$O,14,FALSE),"")</f>
        <v>A</v>
      </c>
      <c r="M569" s="18" t="str">
        <f>IFERROR(VLOOKUP($A569,'Raw - F'!$B:$O,6,FALSE),"")</f>
        <v>1m 4f</v>
      </c>
    </row>
    <row r="570" spans="1:13" x14ac:dyDescent="0.35">
      <c r="A570">
        <v>561</v>
      </c>
      <c r="B570" s="19">
        <f>IFERROR(VLOOKUP($A570,'Raw - F'!$B:$Q,2,FALSE),"")</f>
        <v>44069</v>
      </c>
      <c r="C570" s="18" t="str">
        <f>IFERROR(VLOOKUP($A570,'Raw - F'!$B:$Q,4,FALSE),"")</f>
        <v>North</v>
      </c>
      <c r="D570" s="18" t="str">
        <f>IFERROR(VLOOKUP($A570,'Raw - F'!$B:$Q,3,FALSE),"")</f>
        <v>MUSSELBURGH</v>
      </c>
      <c r="E570" s="18" t="str">
        <f>IFERROR(VLOOKUP($A570,'Raw - F'!$B:$Q,9,FALSE),"")</f>
        <v>Hcap</v>
      </c>
      <c r="F570" s="18" t="str">
        <f>SUBSTITUTE(IFERROR(VLOOKUP($A570,'Raw - F'!$B:$N,13,FALSE),""),"0","")</f>
        <v>4YO+</v>
      </c>
      <c r="G570" s="18" t="str">
        <f>SUBSTITUTE(IFERROR(VLOOKUP($A570,'Raw - F'!$B:$N,10,FALSE),""),"0","")</f>
        <v/>
      </c>
      <c r="H570" s="18" t="str">
        <f>SUBSTITUTE(IFERROR(VLOOKUP($A570,'Raw - F'!$B:$N,11,FALSE),""),"0","")</f>
        <v/>
      </c>
      <c r="I570" s="40" t="str">
        <f>IF(IFERROR(VLOOKUP($A570,'Raw - F'!$B:$P,15,FALSE),"")=0,"",IFERROR(VLOOKUP($A570,'Raw - F'!$B:$P,15,FALSE),""))</f>
        <v/>
      </c>
      <c r="J570" s="18">
        <f>IFERROR(VLOOKUP($A570,'Raw - F'!$B:$N,8,FALSE),"")</f>
        <v>4</v>
      </c>
      <c r="K570" s="18" t="str">
        <f>IFERROR(VLOOKUP($A570,'Raw - F'!$B:$V,16,FALSE),"")</f>
        <v>61-80</v>
      </c>
      <c r="L570" s="18" t="str">
        <f>IFERROR(VLOOKUP($A570,'Raw - F'!$B:$O,14,FALSE),"")</f>
        <v>A</v>
      </c>
      <c r="M570" s="18" t="str">
        <f>IFERROR(VLOOKUP($A570,'Raw - F'!$B:$O,6,FALSE),"")</f>
        <v>5f</v>
      </c>
    </row>
    <row r="571" spans="1:13" x14ac:dyDescent="0.35">
      <c r="A571">
        <v>562</v>
      </c>
      <c r="B571" s="19">
        <f>IFERROR(VLOOKUP($A571,'Raw - F'!$B:$Q,2,FALSE),"")</f>
        <v>44069</v>
      </c>
      <c r="C571" s="18" t="str">
        <f>IFERROR(VLOOKUP($A571,'Raw - F'!$B:$Q,4,FALSE),"")</f>
        <v>North</v>
      </c>
      <c r="D571" s="18" t="str">
        <f>IFERROR(VLOOKUP($A571,'Raw - F'!$B:$Q,3,FALSE),"")</f>
        <v>MUSSELBURGH</v>
      </c>
      <c r="E571" s="18" t="str">
        <f>IFERROR(VLOOKUP($A571,'Raw - F'!$B:$Q,9,FALSE),"")</f>
        <v>Hcap</v>
      </c>
      <c r="F571" s="18" t="str">
        <f>SUBSTITUTE(IFERROR(VLOOKUP($A571,'Raw - F'!$B:$N,13,FALSE),""),"0","")</f>
        <v>3YO+</v>
      </c>
      <c r="G571" s="18" t="str">
        <f>SUBSTITUTE(IFERROR(VLOOKUP($A571,'Raw - F'!$B:$N,10,FALSE),""),"0","")</f>
        <v/>
      </c>
      <c r="H571" s="18" t="str">
        <f>SUBSTITUTE(IFERROR(VLOOKUP($A571,'Raw - F'!$B:$N,11,FALSE),""),"0","")</f>
        <v/>
      </c>
      <c r="I571" s="40" t="str">
        <f>IF(IFERROR(VLOOKUP($A571,'Raw - F'!$B:$P,15,FALSE),"")=0,"",IFERROR(VLOOKUP($A571,'Raw - F'!$B:$P,15,FALSE),""))</f>
        <v/>
      </c>
      <c r="J571" s="18">
        <f>IFERROR(VLOOKUP($A571,'Raw - F'!$B:$N,8,FALSE),"")</f>
        <v>6</v>
      </c>
      <c r="K571" s="18" t="str">
        <f>IFERROR(VLOOKUP($A571,'Raw - F'!$B:$V,16,FALSE),"")</f>
        <v>36-55</v>
      </c>
      <c r="L571" s="18" t="str">
        <f>IFERROR(VLOOKUP($A571,'Raw - F'!$B:$O,14,FALSE),"")</f>
        <v>A</v>
      </c>
      <c r="M571" s="18" t="str">
        <f>IFERROR(VLOOKUP($A571,'Raw - F'!$B:$O,6,FALSE),"")</f>
        <v>5f</v>
      </c>
    </row>
    <row r="572" spans="1:13" x14ac:dyDescent="0.35">
      <c r="A572">
        <v>563</v>
      </c>
      <c r="B572" s="19">
        <f>IFERROR(VLOOKUP($A572,'Raw - F'!$B:$Q,2,FALSE),"")</f>
        <v>44069</v>
      </c>
      <c r="C572" s="18" t="str">
        <f>IFERROR(VLOOKUP($A572,'Raw - F'!$B:$Q,4,FALSE),"")</f>
        <v>North</v>
      </c>
      <c r="D572" s="18" t="str">
        <f>IFERROR(VLOOKUP($A572,'Raw - F'!$B:$Q,3,FALSE),"")</f>
        <v>MUSSELBURGH</v>
      </c>
      <c r="E572" s="18" t="str">
        <f>IFERROR(VLOOKUP($A572,'Raw - F'!$B:$Q,9,FALSE),"")</f>
        <v>Hcap</v>
      </c>
      <c r="F572" s="18" t="str">
        <f>SUBSTITUTE(IFERROR(VLOOKUP($A572,'Raw - F'!$B:$N,13,FALSE),""),"0","")</f>
        <v>4YO+</v>
      </c>
      <c r="G572" s="18" t="str">
        <f>SUBSTITUTE(IFERROR(VLOOKUP($A572,'Raw - F'!$B:$N,10,FALSE),""),"0","")</f>
        <v/>
      </c>
      <c r="H572" s="18" t="str">
        <f>SUBSTITUTE(IFERROR(VLOOKUP($A572,'Raw - F'!$B:$N,11,FALSE),""),"0","")</f>
        <v/>
      </c>
      <c r="I572" s="40" t="str">
        <f>IF(IFERROR(VLOOKUP($A572,'Raw - F'!$B:$P,15,FALSE),"")=0,"",IFERROR(VLOOKUP($A572,'Raw - F'!$B:$P,15,FALSE),""))</f>
        <v/>
      </c>
      <c r="J572" s="18">
        <f>IFERROR(VLOOKUP($A572,'Raw - F'!$B:$N,8,FALSE),"")</f>
        <v>6</v>
      </c>
      <c r="K572" s="18" t="str">
        <f>IFERROR(VLOOKUP($A572,'Raw - F'!$B:$V,16,FALSE),"")</f>
        <v>51-70</v>
      </c>
      <c r="L572" s="18" t="str">
        <f>IFERROR(VLOOKUP($A572,'Raw - F'!$B:$O,14,FALSE),"")</f>
        <v>A</v>
      </c>
      <c r="M572" s="18" t="str">
        <f>IFERROR(VLOOKUP($A572,'Raw - F'!$B:$O,6,FALSE),"")</f>
        <v>2m+</v>
      </c>
    </row>
    <row r="573" spans="1:13" x14ac:dyDescent="0.35">
      <c r="A573">
        <v>564</v>
      </c>
      <c r="B573" s="19">
        <f>IFERROR(VLOOKUP($A573,'Raw - F'!$B:$Q,2,FALSE),"")</f>
        <v>44069</v>
      </c>
      <c r="C573" s="18" t="str">
        <f>IFERROR(VLOOKUP($A573,'Raw - F'!$B:$Q,4,FALSE),"")</f>
        <v>North</v>
      </c>
      <c r="D573" s="18" t="str">
        <f>IFERROR(VLOOKUP($A573,'Raw - F'!$B:$Q,3,FALSE),"")</f>
        <v>MUSSELBURGH</v>
      </c>
      <c r="E573" s="18" t="str">
        <f>IFERROR(VLOOKUP($A573,'Raw - F'!$B:$Q,9,FALSE),"")</f>
        <v>WFA</v>
      </c>
      <c r="F573" s="18" t="str">
        <f>SUBSTITUTE(IFERROR(VLOOKUP($A573,'Raw - F'!$B:$N,13,FALSE),""),"0","")</f>
        <v>2YO</v>
      </c>
      <c r="G573" s="18" t="str">
        <f>SUBSTITUTE(IFERROR(VLOOKUP($A573,'Raw - F'!$B:$N,10,FALSE),""),"0","")</f>
        <v>Nov</v>
      </c>
      <c r="H573" s="18" t="str">
        <f>SUBSTITUTE(IFERROR(VLOOKUP($A573,'Raw - F'!$B:$N,11,FALSE),""),"0","")</f>
        <v/>
      </c>
      <c r="I573" s="40" t="str">
        <f>IF(IFERROR(VLOOKUP($A573,'Raw - F'!$B:$P,15,FALSE),"")=0,"",IFERROR(VLOOKUP($A573,'Raw - F'!$B:$P,15,FALSE),""))</f>
        <v/>
      </c>
      <c r="J573" s="18">
        <f>IFERROR(VLOOKUP($A573,'Raw - F'!$B:$N,8,FALSE),"")</f>
        <v>5</v>
      </c>
      <c r="K573" s="18">
        <f>IFERROR(VLOOKUP($A573,'Raw - F'!$B:$V,16,FALSE),"")</f>
        <v>0</v>
      </c>
      <c r="L573" s="18" t="str">
        <f>IFERROR(VLOOKUP($A573,'Raw - F'!$B:$O,14,FALSE),"")</f>
        <v>A</v>
      </c>
      <c r="M573" s="18" t="str">
        <f>IFERROR(VLOOKUP($A573,'Raw - F'!$B:$O,6,FALSE),"")</f>
        <v>5f</v>
      </c>
    </row>
    <row r="574" spans="1:13" x14ac:dyDescent="0.35">
      <c r="A574">
        <v>565</v>
      </c>
      <c r="B574" s="19">
        <f>IFERROR(VLOOKUP($A574,'Raw - F'!$B:$Q,2,FALSE),"")</f>
        <v>44070</v>
      </c>
      <c r="C574" s="18" t="str">
        <f>IFERROR(VLOOKUP($A574,'Raw - F'!$B:$Q,4,FALSE),"")</f>
        <v>North</v>
      </c>
      <c r="D574" s="18" t="str">
        <f>IFERROR(VLOOKUP($A574,'Raw - F'!$B:$Q,3,FALSE),"")</f>
        <v>BEVERLEY</v>
      </c>
      <c r="E574" s="18" t="str">
        <f>IFERROR(VLOOKUP($A574,'Raw - F'!$B:$Q,9,FALSE),"")</f>
        <v>WFA</v>
      </c>
      <c r="F574" s="18" t="str">
        <f>SUBSTITUTE(IFERROR(VLOOKUP($A574,'Raw - F'!$B:$N,13,FALSE),""),"0","")</f>
        <v>3YO+</v>
      </c>
      <c r="G574" s="18" t="str">
        <f>SUBSTITUTE(IFERROR(VLOOKUP($A574,'Raw - F'!$B:$N,10,FALSE),""),"0","")</f>
        <v/>
      </c>
      <c r="H574" s="18" t="str">
        <f>SUBSTITUTE(IFERROR(VLOOKUP($A574,'Raw - F'!$B:$N,11,FALSE),""),"0","")</f>
        <v/>
      </c>
      <c r="I574" s="40" t="str">
        <f>IF(IFERROR(VLOOKUP($A574,'Raw - F'!$B:$P,15,FALSE),"")=0,"",IFERROR(VLOOKUP($A574,'Raw - F'!$B:$P,15,FALSE),""))</f>
        <v/>
      </c>
      <c r="J574" s="18">
        <f>IFERROR(VLOOKUP($A574,'Raw - F'!$B:$N,8,FALSE),"")</f>
        <v>1</v>
      </c>
      <c r="K574" s="18">
        <f>IFERROR(VLOOKUP($A574,'Raw - F'!$B:$V,16,FALSE),"")</f>
        <v>0</v>
      </c>
      <c r="L574" s="18" t="str">
        <f>IFERROR(VLOOKUP($A574,'Raw - F'!$B:$O,14,FALSE),"")</f>
        <v>A</v>
      </c>
      <c r="M574" s="18" t="str">
        <f>IFERROR(VLOOKUP($A574,'Raw - F'!$B:$O,6,FALSE),"")</f>
        <v>5f</v>
      </c>
    </row>
    <row r="575" spans="1:13" x14ac:dyDescent="0.35">
      <c r="A575">
        <v>566</v>
      </c>
      <c r="B575" s="19">
        <f>IFERROR(VLOOKUP($A575,'Raw - F'!$B:$Q,2,FALSE),"")</f>
        <v>44070</v>
      </c>
      <c r="C575" s="18" t="str">
        <f>IFERROR(VLOOKUP($A575,'Raw - F'!$B:$Q,4,FALSE),"")</f>
        <v>North</v>
      </c>
      <c r="D575" s="18" t="str">
        <f>IFERROR(VLOOKUP($A575,'Raw - F'!$B:$Q,3,FALSE),"")</f>
        <v>BEVERLEY</v>
      </c>
      <c r="E575" s="18" t="str">
        <f>IFERROR(VLOOKUP($A575,'Raw - F'!$B:$Q,9,FALSE),"")</f>
        <v>WFA</v>
      </c>
      <c r="F575" s="18" t="str">
        <f>SUBSTITUTE(IFERROR(VLOOKUP($A575,'Raw - F'!$B:$N,13,FALSE),""),"0","")</f>
        <v>2YO</v>
      </c>
      <c r="G575" s="18" t="str">
        <f>SUBSTITUTE(IFERROR(VLOOKUP($A575,'Raw - F'!$B:$N,10,FALSE),""),"0","")</f>
        <v>Nov</v>
      </c>
      <c r="H575" s="18" t="str">
        <f>SUBSTITUTE(IFERROR(VLOOKUP($A575,'Raw - F'!$B:$N,11,FALSE),""),"0","")</f>
        <v/>
      </c>
      <c r="I575" s="40" t="str">
        <f>IF(IFERROR(VLOOKUP($A575,'Raw - F'!$B:$P,15,FALSE),"")=0,"",IFERROR(VLOOKUP($A575,'Raw - F'!$B:$P,15,FALSE),""))</f>
        <v/>
      </c>
      <c r="J575" s="18">
        <f>IFERROR(VLOOKUP($A575,'Raw - F'!$B:$N,8,FALSE),"")</f>
        <v>5</v>
      </c>
      <c r="K575" s="18">
        <f>IFERROR(VLOOKUP($A575,'Raw - F'!$B:$V,16,FALSE),"")</f>
        <v>0</v>
      </c>
      <c r="L575" s="18" t="str">
        <f>IFERROR(VLOOKUP($A575,'Raw - F'!$B:$O,14,FALSE),"")</f>
        <v>A</v>
      </c>
      <c r="M575" s="18" t="str">
        <f>IFERROR(VLOOKUP($A575,'Raw - F'!$B:$O,6,FALSE),"")</f>
        <v>7f</v>
      </c>
    </row>
    <row r="576" spans="1:13" x14ac:dyDescent="0.35">
      <c r="A576">
        <v>567</v>
      </c>
      <c r="B576" s="19">
        <f>IFERROR(VLOOKUP($A576,'Raw - F'!$B:$Q,2,FALSE),"")</f>
        <v>44070</v>
      </c>
      <c r="C576" s="18" t="str">
        <f>IFERROR(VLOOKUP($A576,'Raw - F'!$B:$Q,4,FALSE),"")</f>
        <v>North</v>
      </c>
      <c r="D576" s="18" t="str">
        <f>IFERROR(VLOOKUP($A576,'Raw - F'!$B:$Q,3,FALSE),"")</f>
        <v>BEVERLEY</v>
      </c>
      <c r="E576" s="18" t="str">
        <f>IFERROR(VLOOKUP($A576,'Raw - F'!$B:$Q,9,FALSE),"")</f>
        <v>Hcap</v>
      </c>
      <c r="F576" s="18" t="str">
        <f>SUBSTITUTE(IFERROR(VLOOKUP($A576,'Raw - F'!$B:$N,13,FALSE),""),"0","")</f>
        <v>3YO+</v>
      </c>
      <c r="G576" s="18" t="str">
        <f>SUBSTITUTE(IFERROR(VLOOKUP($A576,'Raw - F'!$B:$N,10,FALSE),""),"0","")</f>
        <v/>
      </c>
      <c r="H576" s="18" t="str">
        <f>SUBSTITUTE(IFERROR(VLOOKUP($A576,'Raw - F'!$B:$N,11,FALSE),""),"0","")</f>
        <v/>
      </c>
      <c r="I576" s="40" t="str">
        <f>IF(IFERROR(VLOOKUP($A576,'Raw - F'!$B:$P,15,FALSE),"")=0,"",IFERROR(VLOOKUP($A576,'Raw - F'!$B:$P,15,FALSE),""))</f>
        <v/>
      </c>
      <c r="J576" s="18">
        <f>IFERROR(VLOOKUP($A576,'Raw - F'!$B:$N,8,FALSE),"")</f>
        <v>3</v>
      </c>
      <c r="K576" s="18" t="str">
        <f>IFERROR(VLOOKUP($A576,'Raw - F'!$B:$V,16,FALSE),"")</f>
        <v>76-95</v>
      </c>
      <c r="L576" s="18" t="str">
        <f>IFERROR(VLOOKUP($A576,'Raw - F'!$B:$O,14,FALSE),"")</f>
        <v>A</v>
      </c>
      <c r="M576" s="18" t="str">
        <f>IFERROR(VLOOKUP($A576,'Raw - F'!$B:$O,6,FALSE),"")</f>
        <v>7f</v>
      </c>
    </row>
    <row r="577" spans="1:13" x14ac:dyDescent="0.35">
      <c r="A577">
        <v>568</v>
      </c>
      <c r="B577" s="19">
        <f>IFERROR(VLOOKUP($A577,'Raw - F'!$B:$Q,2,FALSE),"")</f>
        <v>44070</v>
      </c>
      <c r="C577" s="18" t="str">
        <f>IFERROR(VLOOKUP($A577,'Raw - F'!$B:$Q,4,FALSE),"")</f>
        <v>North</v>
      </c>
      <c r="D577" s="18" t="str">
        <f>IFERROR(VLOOKUP($A577,'Raw - F'!$B:$Q,3,FALSE),"")</f>
        <v>BEVERLEY</v>
      </c>
      <c r="E577" s="18" t="str">
        <f>IFERROR(VLOOKUP($A577,'Raw - F'!$B:$Q,9,FALSE),"")</f>
        <v>Hcap</v>
      </c>
      <c r="F577" s="18" t="str">
        <f>SUBSTITUTE(IFERROR(VLOOKUP($A577,'Raw - F'!$B:$N,13,FALSE),""),"0","")</f>
        <v>3YO</v>
      </c>
      <c r="G577" s="18" t="str">
        <f>SUBSTITUTE(IFERROR(VLOOKUP($A577,'Raw - F'!$B:$N,10,FALSE),""),"0","")</f>
        <v/>
      </c>
      <c r="H577" s="18" t="str">
        <f>SUBSTITUTE(IFERROR(VLOOKUP($A577,'Raw - F'!$B:$N,11,FALSE),""),"0","")</f>
        <v/>
      </c>
      <c r="I577" s="40" t="str">
        <f>IF(IFERROR(VLOOKUP($A577,'Raw - F'!$B:$P,15,FALSE),"")=0,"",IFERROR(VLOOKUP($A577,'Raw - F'!$B:$P,15,FALSE),""))</f>
        <v/>
      </c>
      <c r="J577" s="18">
        <f>IFERROR(VLOOKUP($A577,'Raw - F'!$B:$N,8,FALSE),"")</f>
        <v>2</v>
      </c>
      <c r="K577" s="18" t="str">
        <f>IFERROR(VLOOKUP($A577,'Raw - F'!$B:$V,16,FALSE),"")</f>
        <v>86-105</v>
      </c>
      <c r="L577" s="18" t="str">
        <f>IFERROR(VLOOKUP($A577,'Raw - F'!$B:$O,14,FALSE),"")</f>
        <v>A</v>
      </c>
      <c r="M577" s="18" t="str">
        <f>IFERROR(VLOOKUP($A577,'Raw - F'!$B:$O,6,FALSE),"")</f>
        <v>1m 2f</v>
      </c>
    </row>
    <row r="578" spans="1:13" x14ac:dyDescent="0.35">
      <c r="A578">
        <v>569</v>
      </c>
      <c r="B578" s="19">
        <f>IFERROR(VLOOKUP($A578,'Raw - F'!$B:$Q,2,FALSE),"")</f>
        <v>44070</v>
      </c>
      <c r="C578" s="18" t="str">
        <f>IFERROR(VLOOKUP($A578,'Raw - F'!$B:$Q,4,FALSE),"")</f>
        <v>North</v>
      </c>
      <c r="D578" s="18" t="str">
        <f>IFERROR(VLOOKUP($A578,'Raw - F'!$B:$Q,3,FALSE),"")</f>
        <v>BEVERLEY</v>
      </c>
      <c r="E578" s="18" t="str">
        <f>IFERROR(VLOOKUP($A578,'Raw - F'!$B:$Q,9,FALSE),"")</f>
        <v>Hcap</v>
      </c>
      <c r="F578" s="18" t="str">
        <f>SUBSTITUTE(IFERROR(VLOOKUP($A578,'Raw - F'!$B:$N,13,FALSE),""),"0","")</f>
        <v>3YO+</v>
      </c>
      <c r="G578" s="18" t="str">
        <f>SUBSTITUTE(IFERROR(VLOOKUP($A578,'Raw - F'!$B:$N,10,FALSE),""),"0","")</f>
        <v/>
      </c>
      <c r="H578" s="18" t="str">
        <f>SUBSTITUTE(IFERROR(VLOOKUP($A578,'Raw - F'!$B:$N,11,FALSE),""),"0","")</f>
        <v/>
      </c>
      <c r="I578" s="40" t="str">
        <f>IF(IFERROR(VLOOKUP($A578,'Raw - F'!$B:$P,15,FALSE),"")=0,"",IFERROR(VLOOKUP($A578,'Raw - F'!$B:$P,15,FALSE),""))</f>
        <v/>
      </c>
      <c r="J578" s="18">
        <f>IFERROR(VLOOKUP($A578,'Raw - F'!$B:$N,8,FALSE),"")</f>
        <v>5</v>
      </c>
      <c r="K578" s="18" t="str">
        <f>IFERROR(VLOOKUP($A578,'Raw - F'!$B:$V,16,FALSE),"")</f>
        <v>56-75</v>
      </c>
      <c r="L578" s="18" t="str">
        <f>IFERROR(VLOOKUP($A578,'Raw - F'!$B:$O,14,FALSE),"")</f>
        <v>A</v>
      </c>
      <c r="M578" s="18" t="str">
        <f>IFERROR(VLOOKUP($A578,'Raw - F'!$B:$O,6,FALSE),"")</f>
        <v>5f</v>
      </c>
    </row>
    <row r="579" spans="1:13" x14ac:dyDescent="0.35">
      <c r="A579">
        <v>570</v>
      </c>
      <c r="B579" s="19">
        <f>IFERROR(VLOOKUP($A579,'Raw - F'!$B:$Q,2,FALSE),"")</f>
        <v>44070</v>
      </c>
      <c r="C579" s="18" t="str">
        <f>IFERROR(VLOOKUP($A579,'Raw - F'!$B:$Q,4,FALSE),"")</f>
        <v>North</v>
      </c>
      <c r="D579" s="18" t="str">
        <f>IFERROR(VLOOKUP($A579,'Raw - F'!$B:$Q,3,FALSE),"")</f>
        <v>BEVERLEY</v>
      </c>
      <c r="E579" s="18" t="str">
        <f>IFERROR(VLOOKUP($A579,'Raw - F'!$B:$Q,9,FALSE),"")</f>
        <v>Hcap</v>
      </c>
      <c r="F579" s="18" t="str">
        <f>SUBSTITUTE(IFERROR(VLOOKUP($A579,'Raw - F'!$B:$N,13,FALSE),""),"0","")</f>
        <v>3YO</v>
      </c>
      <c r="G579" s="18" t="str">
        <f>SUBSTITUTE(IFERROR(VLOOKUP($A579,'Raw - F'!$B:$N,10,FALSE),""),"0","")</f>
        <v/>
      </c>
      <c r="H579" s="18" t="str">
        <f>SUBSTITUTE(IFERROR(VLOOKUP($A579,'Raw - F'!$B:$N,11,FALSE),""),"0","")</f>
        <v/>
      </c>
      <c r="I579" s="40" t="str">
        <f>IF(IFERROR(VLOOKUP($A579,'Raw - F'!$B:$P,15,FALSE),"")=0,"",IFERROR(VLOOKUP($A579,'Raw - F'!$B:$P,15,FALSE),""))</f>
        <v/>
      </c>
      <c r="J579" s="18">
        <f>IFERROR(VLOOKUP($A579,'Raw - F'!$B:$N,8,FALSE),"")</f>
        <v>6</v>
      </c>
      <c r="K579" s="18" t="str">
        <f>IFERROR(VLOOKUP($A579,'Raw - F'!$B:$V,16,FALSE),"")</f>
        <v>41-60</v>
      </c>
      <c r="L579" s="18" t="str">
        <f>IFERROR(VLOOKUP($A579,'Raw - F'!$B:$O,14,FALSE),"")</f>
        <v>A</v>
      </c>
      <c r="M579" s="18" t="str">
        <f>IFERROR(VLOOKUP($A579,'Raw - F'!$B:$O,6,FALSE),"")</f>
        <v>1m 2f</v>
      </c>
    </row>
    <row r="580" spans="1:13" x14ac:dyDescent="0.35">
      <c r="A580">
        <v>571</v>
      </c>
      <c r="B580" s="19">
        <f>IFERROR(VLOOKUP($A580,'Raw - F'!$B:$Q,2,FALSE),"")</f>
        <v>44070</v>
      </c>
      <c r="C580" s="18" t="str">
        <f>IFERROR(VLOOKUP($A580,'Raw - F'!$B:$Q,4,FALSE),"")</f>
        <v>North</v>
      </c>
      <c r="D580" s="18" t="str">
        <f>IFERROR(VLOOKUP($A580,'Raw - F'!$B:$Q,3,FALSE),"")</f>
        <v>BEVERLEY</v>
      </c>
      <c r="E580" s="18" t="str">
        <f>IFERROR(VLOOKUP($A580,'Raw - F'!$B:$Q,9,FALSE),"")</f>
        <v>WFA</v>
      </c>
      <c r="F580" s="18" t="str">
        <f>SUBSTITUTE(IFERROR(VLOOKUP($A580,'Raw - F'!$B:$N,13,FALSE),""),"0","")</f>
        <v>3YO+</v>
      </c>
      <c r="G580" s="18" t="str">
        <f>SUBSTITUTE(IFERROR(VLOOKUP($A580,'Raw - F'!$B:$N,10,FALSE),""),"0","")</f>
        <v>Nov</v>
      </c>
      <c r="H580" s="18" t="str">
        <f>SUBSTITUTE(IFERROR(VLOOKUP($A580,'Raw - F'!$B:$N,11,FALSE),""),"0","")</f>
        <v/>
      </c>
      <c r="I580" s="40" t="str">
        <f>IF(IFERROR(VLOOKUP($A580,'Raw - F'!$B:$P,15,FALSE),"")=0,"",IFERROR(VLOOKUP($A580,'Raw - F'!$B:$P,15,FALSE),""))</f>
        <v/>
      </c>
      <c r="J580" s="18">
        <f>IFERROR(VLOOKUP($A580,'Raw - F'!$B:$N,8,FALSE),"")</f>
        <v>5</v>
      </c>
      <c r="K580" s="18">
        <f>IFERROR(VLOOKUP($A580,'Raw - F'!$B:$V,16,FALSE),"")</f>
        <v>0</v>
      </c>
      <c r="L580" s="18" t="str">
        <f>IFERROR(VLOOKUP($A580,'Raw - F'!$B:$O,14,FALSE),"")</f>
        <v>A</v>
      </c>
      <c r="M580" s="18" t="str">
        <f>IFERROR(VLOOKUP($A580,'Raw - F'!$B:$O,6,FALSE),"")</f>
        <v>7f</v>
      </c>
    </row>
    <row r="581" spans="1:13" x14ac:dyDescent="0.35">
      <c r="A581">
        <v>572</v>
      </c>
      <c r="B581" s="19">
        <f>IFERROR(VLOOKUP($A581,'Raw - F'!$B:$Q,2,FALSE),"")</f>
        <v>44070</v>
      </c>
      <c r="C581" s="18" t="str">
        <f>IFERROR(VLOOKUP($A581,'Raw - F'!$B:$Q,4,FALSE),"")</f>
        <v>North</v>
      </c>
      <c r="D581" s="18" t="str">
        <f>IFERROR(VLOOKUP($A581,'Raw - F'!$B:$Q,3,FALSE),"")</f>
        <v>BEVERLEY</v>
      </c>
      <c r="E581" s="18" t="str">
        <f>IFERROR(VLOOKUP($A581,'Raw - F'!$B:$Q,9,FALSE),"")</f>
        <v>Hcap</v>
      </c>
      <c r="F581" s="18" t="str">
        <f>SUBSTITUTE(IFERROR(VLOOKUP($A581,'Raw - F'!$B:$N,13,FALSE),""),"0","")</f>
        <v>3YO+</v>
      </c>
      <c r="G581" s="18" t="str">
        <f>SUBSTITUTE(IFERROR(VLOOKUP($A581,'Raw - F'!$B:$N,10,FALSE),""),"0","")</f>
        <v/>
      </c>
      <c r="H581" s="18" t="str">
        <f>SUBSTITUTE(IFERROR(VLOOKUP($A581,'Raw - F'!$B:$N,11,FALSE),""),"0","")</f>
        <v/>
      </c>
      <c r="I581" s="40" t="str">
        <f>IF(IFERROR(VLOOKUP($A581,'Raw - F'!$B:$P,15,FALSE),"")=0,"",IFERROR(VLOOKUP($A581,'Raw - F'!$B:$P,15,FALSE),""))</f>
        <v/>
      </c>
      <c r="J581" s="18">
        <f>IFERROR(VLOOKUP($A581,'Raw - F'!$B:$N,8,FALSE),"")</f>
        <v>5</v>
      </c>
      <c r="K581" s="18" t="str">
        <f>IFERROR(VLOOKUP($A581,'Raw - F'!$B:$V,16,FALSE),"")</f>
        <v>56-75</v>
      </c>
      <c r="L581" s="18" t="str">
        <f>IFERROR(VLOOKUP($A581,'Raw - F'!$B:$O,14,FALSE),"")</f>
        <v>A</v>
      </c>
      <c r="M581" s="18" t="str">
        <f>IFERROR(VLOOKUP($A581,'Raw - F'!$B:$O,6,FALSE),"")</f>
        <v>1m 4f</v>
      </c>
    </row>
    <row r="582" spans="1:13" x14ac:dyDescent="0.35">
      <c r="A582">
        <v>573</v>
      </c>
      <c r="B582" s="19">
        <f>IFERROR(VLOOKUP($A582,'Raw - F'!$B:$Q,2,FALSE),"")</f>
        <v>44070</v>
      </c>
      <c r="C582" s="18" t="str">
        <f>IFERROR(VLOOKUP($A582,'Raw - F'!$B:$Q,4,FALSE),"")</f>
        <v>South</v>
      </c>
      <c r="D582" s="18" t="str">
        <f>IFERROR(VLOOKUP($A582,'Raw - F'!$B:$Q,3,FALSE),"")</f>
        <v>LINGFIELD PARK</v>
      </c>
      <c r="E582" s="18" t="str">
        <f>IFERROR(VLOOKUP($A582,'Raw - F'!$B:$Q,9,FALSE),"")</f>
        <v>Hcap</v>
      </c>
      <c r="F582" s="18" t="str">
        <f>SUBSTITUTE(IFERROR(VLOOKUP($A582,'Raw - F'!$B:$N,13,FALSE),""),"0","")</f>
        <v>3YO+</v>
      </c>
      <c r="G582" s="18" t="str">
        <f>SUBSTITUTE(IFERROR(VLOOKUP($A582,'Raw - F'!$B:$N,10,FALSE),""),"0","")</f>
        <v/>
      </c>
      <c r="H582" s="18" t="str">
        <f>SUBSTITUTE(IFERROR(VLOOKUP($A582,'Raw - F'!$B:$N,11,FALSE),""),"0","")</f>
        <v/>
      </c>
      <c r="I582" s="40" t="str">
        <f>IF(IFERROR(VLOOKUP($A582,'Raw - F'!$B:$P,15,FALSE),"")=0,"",IFERROR(VLOOKUP($A582,'Raw - F'!$B:$P,15,FALSE),""))</f>
        <v/>
      </c>
      <c r="J582" s="18">
        <f>IFERROR(VLOOKUP($A582,'Raw - F'!$B:$N,8,FALSE),"")</f>
        <v>6</v>
      </c>
      <c r="K582" s="18" t="str">
        <f>IFERROR(VLOOKUP($A582,'Raw - F'!$B:$V,16,FALSE),"")</f>
        <v>46-65</v>
      </c>
      <c r="L582" s="18" t="str">
        <f>IFERROR(VLOOKUP($A582,'Raw - F'!$B:$O,14,FALSE),"")</f>
        <v>A</v>
      </c>
      <c r="M582" s="18" t="str">
        <f>IFERROR(VLOOKUP($A582,'Raw - F'!$B:$O,6,FALSE),"")</f>
        <v>1m</v>
      </c>
    </row>
    <row r="583" spans="1:13" x14ac:dyDescent="0.35">
      <c r="A583">
        <v>574</v>
      </c>
      <c r="B583" s="19">
        <f>IFERROR(VLOOKUP($A583,'Raw - F'!$B:$Q,2,FALSE),"")</f>
        <v>44070</v>
      </c>
      <c r="C583" s="18" t="str">
        <f>IFERROR(VLOOKUP($A583,'Raw - F'!$B:$Q,4,FALSE),"")</f>
        <v>South</v>
      </c>
      <c r="D583" s="18" t="str">
        <f>IFERROR(VLOOKUP($A583,'Raw - F'!$B:$Q,3,FALSE),"")</f>
        <v>LINGFIELD PARK</v>
      </c>
      <c r="E583" s="18" t="str">
        <f>IFERROR(VLOOKUP($A583,'Raw - F'!$B:$Q,9,FALSE),"")</f>
        <v>WFA</v>
      </c>
      <c r="F583" s="18" t="str">
        <f>SUBSTITUTE(IFERROR(VLOOKUP($A583,'Raw - F'!$B:$N,13,FALSE),""),"0","")</f>
        <v>3YO+</v>
      </c>
      <c r="G583" s="18" t="str">
        <f>SUBSTITUTE(IFERROR(VLOOKUP($A583,'Raw - F'!$B:$N,10,FALSE),""),"0","")</f>
        <v>Nov</v>
      </c>
      <c r="H583" s="18" t="str">
        <f>SUBSTITUTE(IFERROR(VLOOKUP($A583,'Raw - F'!$B:$N,11,FALSE),""),"0","")</f>
        <v/>
      </c>
      <c r="I583" s="40" t="str">
        <f>IF(IFERROR(VLOOKUP($A583,'Raw - F'!$B:$P,15,FALSE),"")=0,"",IFERROR(VLOOKUP($A583,'Raw - F'!$B:$P,15,FALSE),""))</f>
        <v/>
      </c>
      <c r="J583" s="18">
        <f>IFERROR(VLOOKUP($A583,'Raw - F'!$B:$N,8,FALSE),"")</f>
        <v>5</v>
      </c>
      <c r="K583" s="18">
        <f>IFERROR(VLOOKUP($A583,'Raw - F'!$B:$V,16,FALSE),"")</f>
        <v>0</v>
      </c>
      <c r="L583" s="18" t="str">
        <f>IFERROR(VLOOKUP($A583,'Raw - F'!$B:$O,14,FALSE),"")</f>
        <v>A</v>
      </c>
      <c r="M583" s="18" t="str">
        <f>IFERROR(VLOOKUP($A583,'Raw - F'!$B:$O,6,FALSE),"")</f>
        <v>6f</v>
      </c>
    </row>
    <row r="584" spans="1:13" x14ac:dyDescent="0.35">
      <c r="A584">
        <v>575</v>
      </c>
      <c r="B584" s="19">
        <f>IFERROR(VLOOKUP($A584,'Raw - F'!$B:$Q,2,FALSE),"")</f>
        <v>44070</v>
      </c>
      <c r="C584" s="18" t="str">
        <f>IFERROR(VLOOKUP($A584,'Raw - F'!$B:$Q,4,FALSE),"")</f>
        <v>South</v>
      </c>
      <c r="D584" s="18" t="str">
        <f>IFERROR(VLOOKUP($A584,'Raw - F'!$B:$Q,3,FALSE),"")</f>
        <v>LINGFIELD PARK</v>
      </c>
      <c r="E584" s="18" t="str">
        <f>IFERROR(VLOOKUP($A584,'Raw - F'!$B:$Q,9,FALSE),"")</f>
        <v>WFA</v>
      </c>
      <c r="F584" s="18" t="str">
        <f>SUBSTITUTE(IFERROR(VLOOKUP($A584,'Raw - F'!$B:$N,13,FALSE),""),"0","")</f>
        <v>2YO</v>
      </c>
      <c r="G584" s="18" t="str">
        <f>SUBSTITUTE(IFERROR(VLOOKUP($A584,'Raw - F'!$B:$N,10,FALSE),""),"0","")</f>
        <v>Nov</v>
      </c>
      <c r="H584" s="18" t="str">
        <f>SUBSTITUTE(IFERROR(VLOOKUP($A584,'Raw - F'!$B:$N,11,FALSE),""),"0","")</f>
        <v>Med</v>
      </c>
      <c r="I584" s="40">
        <f>IF(IFERROR(VLOOKUP($A584,'Raw - F'!$B:$P,15,FALSE),"")=0,"",IFERROR(VLOOKUP($A584,'Raw - F'!$B:$P,15,FALSE),""))</f>
        <v>18000</v>
      </c>
      <c r="J584" s="18">
        <f>IFERROR(VLOOKUP($A584,'Raw - F'!$B:$N,8,FALSE),"")</f>
        <v>5</v>
      </c>
      <c r="K584" s="18">
        <f>IFERROR(VLOOKUP($A584,'Raw - F'!$B:$V,16,FALSE),"")</f>
        <v>0</v>
      </c>
      <c r="L584" s="18" t="str">
        <f>IFERROR(VLOOKUP($A584,'Raw - F'!$B:$O,14,FALSE),"")</f>
        <v>A</v>
      </c>
      <c r="M584" s="18" t="str">
        <f>IFERROR(VLOOKUP($A584,'Raw - F'!$B:$O,6,FALSE),"")</f>
        <v>6f</v>
      </c>
    </row>
    <row r="585" spans="1:13" x14ac:dyDescent="0.35">
      <c r="A585">
        <v>576</v>
      </c>
      <c r="B585" s="19">
        <f>IFERROR(VLOOKUP($A585,'Raw - F'!$B:$Q,2,FALSE),"")</f>
        <v>44070</v>
      </c>
      <c r="C585" s="18" t="str">
        <f>IFERROR(VLOOKUP($A585,'Raw - F'!$B:$Q,4,FALSE),"")</f>
        <v>South</v>
      </c>
      <c r="D585" s="18" t="str">
        <f>IFERROR(VLOOKUP($A585,'Raw - F'!$B:$Q,3,FALSE),"")</f>
        <v>LINGFIELD PARK</v>
      </c>
      <c r="E585" s="18" t="str">
        <f>IFERROR(VLOOKUP($A585,'Raw - F'!$B:$Q,9,FALSE),"")</f>
        <v>Hcap</v>
      </c>
      <c r="F585" s="18" t="str">
        <f>SUBSTITUTE(IFERROR(VLOOKUP($A585,'Raw - F'!$B:$N,13,FALSE),""),"0","")</f>
        <v>3YO+</v>
      </c>
      <c r="G585" s="18" t="str">
        <f>SUBSTITUTE(IFERROR(VLOOKUP($A585,'Raw - F'!$B:$N,10,FALSE),""),"0","")</f>
        <v/>
      </c>
      <c r="H585" s="18" t="str">
        <f>SUBSTITUTE(IFERROR(VLOOKUP($A585,'Raw - F'!$B:$N,11,FALSE),""),"0","")</f>
        <v/>
      </c>
      <c r="I585" s="40" t="str">
        <f>IF(IFERROR(VLOOKUP($A585,'Raw - F'!$B:$P,15,FALSE),"")=0,"",IFERROR(VLOOKUP($A585,'Raw - F'!$B:$P,15,FALSE),""))</f>
        <v/>
      </c>
      <c r="J585" s="18">
        <f>IFERROR(VLOOKUP($A585,'Raw - F'!$B:$N,8,FALSE),"")</f>
        <v>6</v>
      </c>
      <c r="K585" s="18" t="str">
        <f>IFERROR(VLOOKUP($A585,'Raw - F'!$B:$V,16,FALSE),"")</f>
        <v>46-65</v>
      </c>
      <c r="L585" s="18" t="str">
        <f>IFERROR(VLOOKUP($A585,'Raw - F'!$B:$O,14,FALSE),"")</f>
        <v>A</v>
      </c>
      <c r="M585" s="18" t="str">
        <f>IFERROR(VLOOKUP($A585,'Raw - F'!$B:$O,6,FALSE),"")</f>
        <v>2m+</v>
      </c>
    </row>
    <row r="586" spans="1:13" x14ac:dyDescent="0.35">
      <c r="A586">
        <v>577</v>
      </c>
      <c r="B586" s="19">
        <f>IFERROR(VLOOKUP($A586,'Raw - F'!$B:$Q,2,FALSE),"")</f>
        <v>44070</v>
      </c>
      <c r="C586" s="18" t="str">
        <f>IFERROR(VLOOKUP($A586,'Raw - F'!$B:$Q,4,FALSE),"")</f>
        <v>South</v>
      </c>
      <c r="D586" s="18" t="str">
        <f>IFERROR(VLOOKUP($A586,'Raw - F'!$B:$Q,3,FALSE),"")</f>
        <v>LINGFIELD PARK</v>
      </c>
      <c r="E586" s="18" t="str">
        <f>IFERROR(VLOOKUP($A586,'Raw - F'!$B:$Q,9,FALSE),"")</f>
        <v>Hcap</v>
      </c>
      <c r="F586" s="18" t="str">
        <f>SUBSTITUTE(IFERROR(VLOOKUP($A586,'Raw - F'!$B:$N,13,FALSE),""),"0","")</f>
        <v>2YO</v>
      </c>
      <c r="G586" s="18" t="str">
        <f>SUBSTITUTE(IFERROR(VLOOKUP($A586,'Raw - F'!$B:$N,10,FALSE),""),"0","")</f>
        <v/>
      </c>
      <c r="H586" s="18" t="str">
        <f>SUBSTITUTE(IFERROR(VLOOKUP($A586,'Raw - F'!$B:$N,11,FALSE),""),"0","")</f>
        <v/>
      </c>
      <c r="I586" s="40" t="str">
        <f>IF(IFERROR(VLOOKUP($A586,'Raw - F'!$B:$P,15,FALSE),"")=0,"",IFERROR(VLOOKUP($A586,'Raw - F'!$B:$P,15,FALSE),""))</f>
        <v/>
      </c>
      <c r="J586" s="18">
        <f>IFERROR(VLOOKUP($A586,'Raw - F'!$B:$N,8,FALSE),"")</f>
        <v>4</v>
      </c>
      <c r="K586" s="18" t="str">
        <f>IFERROR(VLOOKUP($A586,'Raw - F'!$B:$V,16,FALSE),"")</f>
        <v>66-85</v>
      </c>
      <c r="L586" s="18" t="str">
        <f>IFERROR(VLOOKUP($A586,'Raw - F'!$B:$O,14,FALSE),"")</f>
        <v>A</v>
      </c>
      <c r="M586" s="18" t="str">
        <f>IFERROR(VLOOKUP($A586,'Raw - F'!$B:$O,6,FALSE),"")</f>
        <v>1m</v>
      </c>
    </row>
    <row r="587" spans="1:13" x14ac:dyDescent="0.35">
      <c r="A587">
        <v>578</v>
      </c>
      <c r="B587" s="19">
        <f>IFERROR(VLOOKUP($A587,'Raw - F'!$B:$Q,2,FALSE),"")</f>
        <v>44070</v>
      </c>
      <c r="C587" s="18" t="str">
        <f>IFERROR(VLOOKUP($A587,'Raw - F'!$B:$Q,4,FALSE),"")</f>
        <v>South</v>
      </c>
      <c r="D587" s="18" t="str">
        <f>IFERROR(VLOOKUP($A587,'Raw - F'!$B:$Q,3,FALSE),"")</f>
        <v>LINGFIELD PARK</v>
      </c>
      <c r="E587" s="18" t="str">
        <f>IFERROR(VLOOKUP($A587,'Raw - F'!$B:$Q,9,FALSE),"")</f>
        <v>Hcap</v>
      </c>
      <c r="F587" s="18" t="str">
        <f>SUBSTITUTE(IFERROR(VLOOKUP($A587,'Raw - F'!$B:$N,13,FALSE),""),"0","")</f>
        <v>3YO+</v>
      </c>
      <c r="G587" s="18" t="str">
        <f>SUBSTITUTE(IFERROR(VLOOKUP($A587,'Raw - F'!$B:$N,10,FALSE),""),"0","")</f>
        <v/>
      </c>
      <c r="H587" s="18" t="str">
        <f>SUBSTITUTE(IFERROR(VLOOKUP($A587,'Raw - F'!$B:$N,11,FALSE),""),"0","")</f>
        <v/>
      </c>
      <c r="I587" s="40" t="str">
        <f>IF(IFERROR(VLOOKUP($A587,'Raw - F'!$B:$P,15,FALSE),"")=0,"",IFERROR(VLOOKUP($A587,'Raw - F'!$B:$P,15,FALSE),""))</f>
        <v/>
      </c>
      <c r="J587" s="18">
        <f>IFERROR(VLOOKUP($A587,'Raw - F'!$B:$N,8,FALSE),"")</f>
        <v>6</v>
      </c>
      <c r="K587" s="18" t="str">
        <f>IFERROR(VLOOKUP($A587,'Raw - F'!$B:$V,16,FALSE),"")</f>
        <v>36-55</v>
      </c>
      <c r="L587" s="18" t="str">
        <f>IFERROR(VLOOKUP($A587,'Raw - F'!$B:$O,14,FALSE),"")</f>
        <v>A</v>
      </c>
      <c r="M587" s="18" t="str">
        <f>IFERROR(VLOOKUP($A587,'Raw - F'!$B:$O,6,FALSE),"")</f>
        <v>7f</v>
      </c>
    </row>
    <row r="588" spans="1:13" x14ac:dyDescent="0.35">
      <c r="A588">
        <v>579</v>
      </c>
      <c r="B588" s="19">
        <f>IFERROR(VLOOKUP($A588,'Raw - F'!$B:$Q,2,FALSE),"")</f>
        <v>44070</v>
      </c>
      <c r="C588" s="18" t="str">
        <f>IFERROR(VLOOKUP($A588,'Raw - F'!$B:$Q,4,FALSE),"")</f>
        <v>South</v>
      </c>
      <c r="D588" s="18" t="str">
        <f>IFERROR(VLOOKUP($A588,'Raw - F'!$B:$Q,3,FALSE),"")</f>
        <v>LINGFIELD PARK</v>
      </c>
      <c r="E588" s="18" t="str">
        <f>IFERROR(VLOOKUP($A588,'Raw - F'!$B:$Q,9,FALSE),"")</f>
        <v>Hcap</v>
      </c>
      <c r="F588" s="18" t="str">
        <f>SUBSTITUTE(IFERROR(VLOOKUP($A588,'Raw - F'!$B:$N,13,FALSE),""),"0","")</f>
        <v>3YO</v>
      </c>
      <c r="G588" s="18" t="str">
        <f>SUBSTITUTE(IFERROR(VLOOKUP($A588,'Raw - F'!$B:$N,10,FALSE),""),"0","")</f>
        <v/>
      </c>
      <c r="H588" s="18" t="str">
        <f>SUBSTITUTE(IFERROR(VLOOKUP($A588,'Raw - F'!$B:$N,11,FALSE),""),"0","")</f>
        <v/>
      </c>
      <c r="I588" s="40" t="str">
        <f>IF(IFERROR(VLOOKUP($A588,'Raw - F'!$B:$P,15,FALSE),"")=0,"",IFERROR(VLOOKUP($A588,'Raw - F'!$B:$P,15,FALSE),""))</f>
        <v/>
      </c>
      <c r="J588" s="18">
        <f>IFERROR(VLOOKUP($A588,'Raw - F'!$B:$N,8,FALSE),"")</f>
        <v>5</v>
      </c>
      <c r="K588" s="18" t="str">
        <f>IFERROR(VLOOKUP($A588,'Raw - F'!$B:$V,16,FALSE),"")</f>
        <v>56-75</v>
      </c>
      <c r="L588" s="18" t="str">
        <f>IFERROR(VLOOKUP($A588,'Raw - F'!$B:$O,14,FALSE),"")</f>
        <v>A</v>
      </c>
      <c r="M588" s="18" t="str">
        <f>IFERROR(VLOOKUP($A588,'Raw - F'!$B:$O,6,FALSE),"")</f>
        <v>1m 4f</v>
      </c>
    </row>
    <row r="589" spans="1:13" x14ac:dyDescent="0.35">
      <c r="A589">
        <v>580</v>
      </c>
      <c r="B589" s="19">
        <f>IFERROR(VLOOKUP($A589,'Raw - F'!$B:$Q,2,FALSE),"")</f>
        <v>44070</v>
      </c>
      <c r="C589" s="18" t="str">
        <f>IFERROR(VLOOKUP($A589,'Raw - F'!$B:$Q,4,FALSE),"")</f>
        <v>South</v>
      </c>
      <c r="D589" s="18" t="str">
        <f>IFERROR(VLOOKUP($A589,'Raw - F'!$B:$Q,3,FALSE),"")</f>
        <v>LINGFIELD PARK</v>
      </c>
      <c r="E589" s="18" t="str">
        <f>IFERROR(VLOOKUP($A589,'Raw - F'!$B:$Q,9,FALSE),"")</f>
        <v>WFA</v>
      </c>
      <c r="F589" s="18" t="str">
        <f>SUBSTITUTE(IFERROR(VLOOKUP($A589,'Raw - F'!$B:$N,13,FALSE),""),"0","")</f>
        <v>3YO+</v>
      </c>
      <c r="G589" s="18" t="str">
        <f>SUBSTITUTE(IFERROR(VLOOKUP($A589,'Raw - F'!$B:$N,10,FALSE),""),"0","")</f>
        <v/>
      </c>
      <c r="H589" s="18" t="str">
        <f>SUBSTITUTE(IFERROR(VLOOKUP($A589,'Raw - F'!$B:$N,11,FALSE),""),"0","")</f>
        <v/>
      </c>
      <c r="I589" s="40" t="str">
        <f>IF(IFERROR(VLOOKUP($A589,'Raw - F'!$B:$P,15,FALSE),"")=0,"",IFERROR(VLOOKUP($A589,'Raw - F'!$B:$P,15,FALSE),""))</f>
        <v/>
      </c>
      <c r="J589" s="18">
        <f>IFERROR(VLOOKUP($A589,'Raw - F'!$B:$N,8,FALSE),"")</f>
        <v>6</v>
      </c>
      <c r="K589" s="18" t="str">
        <f>IFERROR(VLOOKUP($A589,'Raw - F'!$B:$V,16,FALSE),"")</f>
        <v>31-50</v>
      </c>
      <c r="L589" s="18" t="str">
        <f>IFERROR(VLOOKUP($A589,'Raw - F'!$B:$O,14,FALSE),"")</f>
        <v>A</v>
      </c>
      <c r="M589" s="18" t="str">
        <f>IFERROR(VLOOKUP($A589,'Raw - F'!$B:$O,6,FALSE),"")</f>
        <v>5f</v>
      </c>
    </row>
    <row r="590" spans="1:13" x14ac:dyDescent="0.35">
      <c r="A590">
        <v>581</v>
      </c>
      <c r="B590" s="19">
        <f>IFERROR(VLOOKUP($A590,'Raw - F'!$B:$Q,2,FALSE),"")</f>
        <v>44071</v>
      </c>
      <c r="C590" s="18" t="str">
        <f>IFERROR(VLOOKUP($A590,'Raw - F'!$B:$Q,4,FALSE),"")</f>
        <v>South</v>
      </c>
      <c r="D590" s="18" t="str">
        <f>IFERROR(VLOOKUP($A590,'Raw - F'!$B:$Q,3,FALSE),"")</f>
        <v>GOODWOOD</v>
      </c>
      <c r="E590" s="18" t="str">
        <f>IFERROR(VLOOKUP($A590,'Raw - F'!$B:$Q,9,FALSE),"")</f>
        <v>Hcap</v>
      </c>
      <c r="F590" s="18" t="str">
        <f>SUBSTITUTE(IFERROR(VLOOKUP($A590,'Raw - F'!$B:$N,13,FALSE),""),"0","")</f>
        <v>3YO+</v>
      </c>
      <c r="G590" s="18" t="str">
        <f>SUBSTITUTE(IFERROR(VLOOKUP($A590,'Raw - F'!$B:$N,10,FALSE),""),"0","")</f>
        <v/>
      </c>
      <c r="H590" s="18" t="str">
        <f>SUBSTITUTE(IFERROR(VLOOKUP($A590,'Raw - F'!$B:$N,11,FALSE),""),"0","")</f>
        <v/>
      </c>
      <c r="I590" s="40" t="str">
        <f>IF(IFERROR(VLOOKUP($A590,'Raw - F'!$B:$P,15,FALSE),"")=0,"",IFERROR(VLOOKUP($A590,'Raw - F'!$B:$P,15,FALSE),""))</f>
        <v/>
      </c>
      <c r="J590" s="18">
        <f>IFERROR(VLOOKUP($A590,'Raw - F'!$B:$N,8,FALSE),"")</f>
        <v>5</v>
      </c>
      <c r="K590" s="18" t="str">
        <f>IFERROR(VLOOKUP($A590,'Raw - F'!$B:$V,16,FALSE),"")</f>
        <v>51-70</v>
      </c>
      <c r="L590" s="18" t="str">
        <f>IFERROR(VLOOKUP($A590,'Raw - F'!$B:$O,14,FALSE),"")</f>
        <v>A</v>
      </c>
      <c r="M590" s="18" t="str">
        <f>IFERROR(VLOOKUP($A590,'Raw - F'!$B:$O,6,FALSE),"")</f>
        <v>5f</v>
      </c>
    </row>
    <row r="591" spans="1:13" x14ac:dyDescent="0.35">
      <c r="A591">
        <v>582</v>
      </c>
      <c r="B591" s="19">
        <f>IFERROR(VLOOKUP($A591,'Raw - F'!$B:$Q,2,FALSE),"")</f>
        <v>44071</v>
      </c>
      <c r="C591" s="18" t="str">
        <f>IFERROR(VLOOKUP($A591,'Raw - F'!$B:$Q,4,FALSE),"")</f>
        <v>South</v>
      </c>
      <c r="D591" s="18" t="str">
        <f>IFERROR(VLOOKUP($A591,'Raw - F'!$B:$Q,3,FALSE),"")</f>
        <v>GOODWOOD</v>
      </c>
      <c r="E591" s="18" t="str">
        <f>IFERROR(VLOOKUP($A591,'Raw - F'!$B:$Q,9,FALSE),"")</f>
        <v>WFA</v>
      </c>
      <c r="F591" s="18" t="str">
        <f>SUBSTITUTE(IFERROR(VLOOKUP($A591,'Raw - F'!$B:$N,13,FALSE),""),"0","")</f>
        <v>2YO</v>
      </c>
      <c r="G591" s="18" t="str">
        <f>SUBSTITUTE(IFERROR(VLOOKUP($A591,'Raw - F'!$B:$N,10,FALSE),""),"0","")</f>
        <v>Nov</v>
      </c>
      <c r="H591" s="18" t="str">
        <f>SUBSTITUTE(IFERROR(VLOOKUP($A591,'Raw - F'!$B:$N,11,FALSE),""),"0","")</f>
        <v/>
      </c>
      <c r="I591" s="40" t="str">
        <f>IF(IFERROR(VLOOKUP($A591,'Raw - F'!$B:$P,15,FALSE),"")=0,"",IFERROR(VLOOKUP($A591,'Raw - F'!$B:$P,15,FALSE),""))</f>
        <v/>
      </c>
      <c r="J591" s="18">
        <f>IFERROR(VLOOKUP($A591,'Raw - F'!$B:$N,8,FALSE),"")</f>
        <v>5</v>
      </c>
      <c r="K591" s="18">
        <f>IFERROR(VLOOKUP($A591,'Raw - F'!$B:$V,16,FALSE),"")</f>
        <v>0</v>
      </c>
      <c r="L591" s="18" t="str">
        <f>IFERROR(VLOOKUP($A591,'Raw - F'!$B:$O,14,FALSE),"")</f>
        <v>A</v>
      </c>
      <c r="M591" s="18" t="str">
        <f>IFERROR(VLOOKUP($A591,'Raw - F'!$B:$O,6,FALSE),"")</f>
        <v>1m</v>
      </c>
    </row>
    <row r="592" spans="1:13" x14ac:dyDescent="0.35">
      <c r="A592">
        <v>583</v>
      </c>
      <c r="B592" s="19">
        <f>IFERROR(VLOOKUP($A592,'Raw - F'!$B:$Q,2,FALSE),"")</f>
        <v>44071</v>
      </c>
      <c r="C592" s="18" t="str">
        <f>IFERROR(VLOOKUP($A592,'Raw - F'!$B:$Q,4,FALSE),"")</f>
        <v>South</v>
      </c>
      <c r="D592" s="18" t="str">
        <f>IFERROR(VLOOKUP($A592,'Raw - F'!$B:$Q,3,FALSE),"")</f>
        <v>GOODWOOD</v>
      </c>
      <c r="E592" s="18" t="str">
        <f>IFERROR(VLOOKUP($A592,'Raw - F'!$B:$Q,9,FALSE),"")</f>
        <v>Hcap</v>
      </c>
      <c r="F592" s="18" t="str">
        <f>SUBSTITUTE(IFERROR(VLOOKUP($A592,'Raw - F'!$B:$N,13,FALSE),""),"0","")</f>
        <v>3YO+</v>
      </c>
      <c r="G592" s="18" t="str">
        <f>SUBSTITUTE(IFERROR(VLOOKUP($A592,'Raw - F'!$B:$N,10,FALSE),""),"0","")</f>
        <v/>
      </c>
      <c r="H592" s="18" t="str">
        <f>SUBSTITUTE(IFERROR(VLOOKUP($A592,'Raw - F'!$B:$N,11,FALSE),""),"0","")</f>
        <v/>
      </c>
      <c r="I592" s="40" t="str">
        <f>IF(IFERROR(VLOOKUP($A592,'Raw - F'!$B:$P,15,FALSE),"")=0,"",IFERROR(VLOOKUP($A592,'Raw - F'!$B:$P,15,FALSE),""))</f>
        <v/>
      </c>
      <c r="J592" s="18">
        <f>IFERROR(VLOOKUP($A592,'Raw - F'!$B:$N,8,FALSE),"")</f>
        <v>5</v>
      </c>
      <c r="K592" s="18" t="str">
        <f>IFERROR(VLOOKUP($A592,'Raw - F'!$B:$V,16,FALSE),"")</f>
        <v>51-70</v>
      </c>
      <c r="L592" s="18" t="str">
        <f>IFERROR(VLOOKUP($A592,'Raw - F'!$B:$O,14,FALSE),"")</f>
        <v>A</v>
      </c>
      <c r="M592" s="18" t="str">
        <f>IFERROR(VLOOKUP($A592,'Raw - F'!$B:$O,6,FALSE),"")</f>
        <v>6f</v>
      </c>
    </row>
    <row r="593" spans="1:13" x14ac:dyDescent="0.35">
      <c r="A593">
        <v>584</v>
      </c>
      <c r="B593" s="19">
        <f>IFERROR(VLOOKUP($A593,'Raw - F'!$B:$Q,2,FALSE),"")</f>
        <v>44071</v>
      </c>
      <c r="C593" s="18" t="str">
        <f>IFERROR(VLOOKUP($A593,'Raw - F'!$B:$Q,4,FALSE),"")</f>
        <v>South</v>
      </c>
      <c r="D593" s="18" t="str">
        <f>IFERROR(VLOOKUP($A593,'Raw - F'!$B:$Q,3,FALSE),"")</f>
        <v>GOODWOOD</v>
      </c>
      <c r="E593" s="18" t="str">
        <f>IFERROR(VLOOKUP($A593,'Raw - F'!$B:$Q,9,FALSE),"")</f>
        <v>Hcap</v>
      </c>
      <c r="F593" s="18" t="str">
        <f>SUBSTITUTE(IFERROR(VLOOKUP($A593,'Raw - F'!$B:$N,13,FALSE),""),"0","")</f>
        <v>2YO</v>
      </c>
      <c r="G593" s="18" t="str">
        <f>SUBSTITUTE(IFERROR(VLOOKUP($A593,'Raw - F'!$B:$N,10,FALSE),""),"0","")</f>
        <v/>
      </c>
      <c r="H593" s="18" t="str">
        <f>SUBSTITUTE(IFERROR(VLOOKUP($A593,'Raw - F'!$B:$N,11,FALSE),""),"0","")</f>
        <v/>
      </c>
      <c r="I593" s="40" t="str">
        <f>IF(IFERROR(VLOOKUP($A593,'Raw - F'!$B:$P,15,FALSE),"")=0,"",IFERROR(VLOOKUP($A593,'Raw - F'!$B:$P,15,FALSE),""))</f>
        <v/>
      </c>
      <c r="J593" s="18">
        <f>IFERROR(VLOOKUP($A593,'Raw - F'!$B:$N,8,FALSE),"")</f>
        <v>4</v>
      </c>
      <c r="K593" s="18" t="str">
        <f>IFERROR(VLOOKUP($A593,'Raw - F'!$B:$V,16,FALSE),"")</f>
        <v>61-80</v>
      </c>
      <c r="L593" s="18" t="str">
        <f>IFERROR(VLOOKUP($A593,'Raw - F'!$B:$O,14,FALSE),"")</f>
        <v>A</v>
      </c>
      <c r="M593" s="18" t="str">
        <f>IFERROR(VLOOKUP($A593,'Raw - F'!$B:$O,6,FALSE),"")</f>
        <v>7f</v>
      </c>
    </row>
    <row r="594" spans="1:13" x14ac:dyDescent="0.35">
      <c r="A594">
        <v>585</v>
      </c>
      <c r="B594" s="19">
        <f>IFERROR(VLOOKUP($A594,'Raw - F'!$B:$Q,2,FALSE),"")</f>
        <v>44071</v>
      </c>
      <c r="C594" s="18" t="str">
        <f>IFERROR(VLOOKUP($A594,'Raw - F'!$B:$Q,4,FALSE),"")</f>
        <v>South</v>
      </c>
      <c r="D594" s="18" t="str">
        <f>IFERROR(VLOOKUP($A594,'Raw - F'!$B:$Q,3,FALSE),"")</f>
        <v>GOODWOOD</v>
      </c>
      <c r="E594" s="18" t="str">
        <f>IFERROR(VLOOKUP($A594,'Raw - F'!$B:$Q,9,FALSE),"")</f>
        <v>Hcap</v>
      </c>
      <c r="F594" s="18" t="str">
        <f>SUBSTITUTE(IFERROR(VLOOKUP($A594,'Raw - F'!$B:$N,13,FALSE),""),"0","")</f>
        <v>3YO+</v>
      </c>
      <c r="G594" s="18" t="str">
        <f>SUBSTITUTE(IFERROR(VLOOKUP($A594,'Raw - F'!$B:$N,10,FALSE),""),"0","")</f>
        <v/>
      </c>
      <c r="H594" s="18" t="str">
        <f>SUBSTITUTE(IFERROR(VLOOKUP($A594,'Raw - F'!$B:$N,11,FALSE),""),"0","")</f>
        <v/>
      </c>
      <c r="I594" s="40" t="str">
        <f>IF(IFERROR(VLOOKUP($A594,'Raw - F'!$B:$P,15,FALSE),"")=0,"",IFERROR(VLOOKUP($A594,'Raw - F'!$B:$P,15,FALSE),""))</f>
        <v/>
      </c>
      <c r="J594" s="18">
        <f>IFERROR(VLOOKUP($A594,'Raw - F'!$B:$N,8,FALSE),"")</f>
        <v>3</v>
      </c>
      <c r="K594" s="18" t="str">
        <f>IFERROR(VLOOKUP($A594,'Raw - F'!$B:$V,16,FALSE),"")</f>
        <v>76-95</v>
      </c>
      <c r="L594" s="18" t="str">
        <f>IFERROR(VLOOKUP($A594,'Raw - F'!$B:$O,14,FALSE),"")</f>
        <v>F</v>
      </c>
      <c r="M594" s="18" t="str">
        <f>IFERROR(VLOOKUP($A594,'Raw - F'!$B:$O,6,FALSE),"")</f>
        <v>1m</v>
      </c>
    </row>
    <row r="595" spans="1:13" x14ac:dyDescent="0.35">
      <c r="A595">
        <v>586</v>
      </c>
      <c r="B595" s="19">
        <f>IFERROR(VLOOKUP($A595,'Raw - F'!$B:$Q,2,FALSE),"")</f>
        <v>44071</v>
      </c>
      <c r="C595" s="18" t="str">
        <f>IFERROR(VLOOKUP($A595,'Raw - F'!$B:$Q,4,FALSE),"")</f>
        <v>South</v>
      </c>
      <c r="D595" s="18" t="str">
        <f>IFERROR(VLOOKUP($A595,'Raw - F'!$B:$Q,3,FALSE),"")</f>
        <v>GOODWOOD</v>
      </c>
      <c r="E595" s="18" t="str">
        <f>IFERROR(VLOOKUP($A595,'Raw - F'!$B:$Q,9,FALSE),"")</f>
        <v>Hcap</v>
      </c>
      <c r="F595" s="18" t="str">
        <f>SUBSTITUTE(IFERROR(VLOOKUP($A595,'Raw - F'!$B:$N,13,FALSE),""),"0","")</f>
        <v>3YO</v>
      </c>
      <c r="G595" s="18" t="str">
        <f>SUBSTITUTE(IFERROR(VLOOKUP($A595,'Raw - F'!$B:$N,10,FALSE),""),"0","")</f>
        <v/>
      </c>
      <c r="H595" s="18" t="str">
        <f>SUBSTITUTE(IFERROR(VLOOKUP($A595,'Raw - F'!$B:$N,11,FALSE),""),"0","")</f>
        <v/>
      </c>
      <c r="I595" s="40" t="str">
        <f>IF(IFERROR(VLOOKUP($A595,'Raw - F'!$B:$P,15,FALSE),"")=0,"",IFERROR(VLOOKUP($A595,'Raw - F'!$B:$P,15,FALSE),""))</f>
        <v/>
      </c>
      <c r="J595" s="18">
        <f>IFERROR(VLOOKUP($A595,'Raw - F'!$B:$N,8,FALSE),"")</f>
        <v>5</v>
      </c>
      <c r="K595" s="18" t="str">
        <f>IFERROR(VLOOKUP($A595,'Raw - F'!$B:$V,16,FALSE),"")</f>
        <v>51-70</v>
      </c>
      <c r="L595" s="18" t="str">
        <f>IFERROR(VLOOKUP($A595,'Raw - F'!$B:$O,14,FALSE),"")</f>
        <v>A</v>
      </c>
      <c r="M595" s="18" t="str">
        <f>IFERROR(VLOOKUP($A595,'Raw - F'!$B:$O,6,FALSE),"")</f>
        <v>2m+</v>
      </c>
    </row>
    <row r="596" spans="1:13" x14ac:dyDescent="0.35">
      <c r="A596">
        <v>587</v>
      </c>
      <c r="B596" s="19">
        <f>IFERROR(VLOOKUP($A596,'Raw - F'!$B:$Q,2,FALSE),"")</f>
        <v>44071</v>
      </c>
      <c r="C596" s="18" t="str">
        <f>IFERROR(VLOOKUP($A596,'Raw - F'!$B:$Q,4,FALSE),"")</f>
        <v>South</v>
      </c>
      <c r="D596" s="18" t="str">
        <f>IFERROR(VLOOKUP($A596,'Raw - F'!$B:$Q,3,FALSE),"")</f>
        <v>GOODWOOD</v>
      </c>
      <c r="E596" s="18" t="str">
        <f>IFERROR(VLOOKUP($A596,'Raw - F'!$B:$Q,9,FALSE),"")</f>
        <v>Hcap</v>
      </c>
      <c r="F596" s="18" t="str">
        <f>SUBSTITUTE(IFERROR(VLOOKUP($A596,'Raw - F'!$B:$N,13,FALSE),""),"0","")</f>
        <v>3YO+</v>
      </c>
      <c r="G596" s="18" t="str">
        <f>SUBSTITUTE(IFERROR(VLOOKUP($A596,'Raw - F'!$B:$N,10,FALSE),""),"0","")</f>
        <v/>
      </c>
      <c r="H596" s="18" t="str">
        <f>SUBSTITUTE(IFERROR(VLOOKUP($A596,'Raw - F'!$B:$N,11,FALSE),""),"0","")</f>
        <v/>
      </c>
      <c r="I596" s="40" t="str">
        <f>IF(IFERROR(VLOOKUP($A596,'Raw - F'!$B:$P,15,FALSE),"")=0,"",IFERROR(VLOOKUP($A596,'Raw - F'!$B:$P,15,FALSE),""))</f>
        <v/>
      </c>
      <c r="J596" s="18">
        <f>IFERROR(VLOOKUP($A596,'Raw - F'!$B:$N,8,FALSE),"")</f>
        <v>5</v>
      </c>
      <c r="K596" s="18" t="str">
        <f>IFERROR(VLOOKUP($A596,'Raw - F'!$B:$V,16,FALSE),"")</f>
        <v>56-75</v>
      </c>
      <c r="L596" s="18" t="str">
        <f>IFERROR(VLOOKUP($A596,'Raw - F'!$B:$O,14,FALSE),"")</f>
        <v>A</v>
      </c>
      <c r="M596" s="18" t="str">
        <f>IFERROR(VLOOKUP($A596,'Raw - F'!$B:$O,6,FALSE),"")</f>
        <v>7f</v>
      </c>
    </row>
    <row r="597" spans="1:13" x14ac:dyDescent="0.35">
      <c r="A597">
        <v>588</v>
      </c>
      <c r="B597" s="19">
        <f>IFERROR(VLOOKUP($A597,'Raw - F'!$B:$Q,2,FALSE),"")</f>
        <v>44071</v>
      </c>
      <c r="C597" s="18" t="str">
        <f>IFERROR(VLOOKUP($A597,'Raw - F'!$B:$Q,4,FALSE),"")</f>
        <v>South</v>
      </c>
      <c r="D597" s="18" t="str">
        <f>IFERROR(VLOOKUP($A597,'Raw - F'!$B:$Q,3,FALSE),"")</f>
        <v>GOODWOOD</v>
      </c>
      <c r="E597" s="18" t="str">
        <f>IFERROR(VLOOKUP($A597,'Raw - F'!$B:$Q,9,FALSE),"")</f>
        <v>WFA</v>
      </c>
      <c r="F597" s="18" t="str">
        <f>SUBSTITUTE(IFERROR(VLOOKUP($A597,'Raw - F'!$B:$N,13,FALSE),""),"0","")</f>
        <v>3YO+</v>
      </c>
      <c r="G597" s="18" t="str">
        <f>SUBSTITUTE(IFERROR(VLOOKUP($A597,'Raw - F'!$B:$N,10,FALSE),""),"0","")</f>
        <v>Nov</v>
      </c>
      <c r="H597" s="18" t="str">
        <f>SUBSTITUTE(IFERROR(VLOOKUP($A597,'Raw - F'!$B:$N,11,FALSE),""),"0","")</f>
        <v/>
      </c>
      <c r="I597" s="40" t="str">
        <f>IF(IFERROR(VLOOKUP($A597,'Raw - F'!$B:$P,15,FALSE),"")=0,"",IFERROR(VLOOKUP($A597,'Raw - F'!$B:$P,15,FALSE),""))</f>
        <v/>
      </c>
      <c r="J597" s="18">
        <f>IFERROR(VLOOKUP($A597,'Raw - F'!$B:$N,8,FALSE),"")</f>
        <v>5</v>
      </c>
      <c r="K597" s="18">
        <f>IFERROR(VLOOKUP($A597,'Raw - F'!$B:$V,16,FALSE),"")</f>
        <v>0</v>
      </c>
      <c r="L597" s="18" t="str">
        <f>IFERROR(VLOOKUP($A597,'Raw - F'!$B:$O,14,FALSE),"")</f>
        <v>A</v>
      </c>
      <c r="M597" s="18" t="str">
        <f>IFERROR(VLOOKUP($A597,'Raw - F'!$B:$O,6,FALSE),"")</f>
        <v>7f</v>
      </c>
    </row>
    <row r="598" spans="1:13" x14ac:dyDescent="0.35">
      <c r="A598">
        <v>589</v>
      </c>
      <c r="B598" s="19">
        <f>IFERROR(VLOOKUP($A598,'Raw - F'!$B:$Q,2,FALSE),"")</f>
        <v>44071</v>
      </c>
      <c r="C598" s="18" t="str">
        <f>IFERROR(VLOOKUP($A598,'Raw - F'!$B:$Q,4,FALSE),"")</f>
        <v>North</v>
      </c>
      <c r="D598" s="18" t="str">
        <f>IFERROR(VLOOKUP($A598,'Raw - F'!$B:$Q,3,FALSE),"")</f>
        <v>HAMILTON PARK</v>
      </c>
      <c r="E598" s="18" t="str">
        <f>IFERROR(VLOOKUP($A598,'Raw - F'!$B:$Q,9,FALSE),"")</f>
        <v>Hcap</v>
      </c>
      <c r="F598" s="18" t="str">
        <f>SUBSTITUTE(IFERROR(VLOOKUP($A598,'Raw - F'!$B:$N,13,FALSE),""),"0","")</f>
        <v>3YO+</v>
      </c>
      <c r="G598" s="18" t="str">
        <f>SUBSTITUTE(IFERROR(VLOOKUP($A598,'Raw - F'!$B:$N,10,FALSE),""),"0","")</f>
        <v/>
      </c>
      <c r="H598" s="18" t="str">
        <f>SUBSTITUTE(IFERROR(VLOOKUP($A598,'Raw - F'!$B:$N,11,FALSE),""),"0","")</f>
        <v/>
      </c>
      <c r="I598" s="40" t="str">
        <f>IF(IFERROR(VLOOKUP($A598,'Raw - F'!$B:$P,15,FALSE),"")=0,"",IFERROR(VLOOKUP($A598,'Raw - F'!$B:$P,15,FALSE),""))</f>
        <v/>
      </c>
      <c r="J598" s="18">
        <f>IFERROR(VLOOKUP($A598,'Raw - F'!$B:$N,8,FALSE),"")</f>
        <v>3</v>
      </c>
      <c r="K598" s="18" t="str">
        <f>IFERROR(VLOOKUP($A598,'Raw - F'!$B:$V,16,FALSE),"")</f>
        <v>71-90</v>
      </c>
      <c r="L598" s="18" t="str">
        <f>IFERROR(VLOOKUP($A598,'Raw - F'!$B:$O,14,FALSE),"")</f>
        <v>F</v>
      </c>
      <c r="M598" s="18" t="str">
        <f>IFERROR(VLOOKUP($A598,'Raw - F'!$B:$O,6,FALSE),"")</f>
        <v>1m 1f</v>
      </c>
    </row>
    <row r="599" spans="1:13" x14ac:dyDescent="0.35">
      <c r="A599">
        <v>590</v>
      </c>
      <c r="B599" s="19">
        <f>IFERROR(VLOOKUP($A599,'Raw - F'!$B:$Q,2,FALSE),"")</f>
        <v>44071</v>
      </c>
      <c r="C599" s="18" t="str">
        <f>IFERROR(VLOOKUP($A599,'Raw - F'!$B:$Q,4,FALSE),"")</f>
        <v>North</v>
      </c>
      <c r="D599" s="18" t="str">
        <f>IFERROR(VLOOKUP($A599,'Raw - F'!$B:$Q,3,FALSE),"")</f>
        <v>HAMILTON PARK</v>
      </c>
      <c r="E599" s="18" t="str">
        <f>IFERROR(VLOOKUP($A599,'Raw - F'!$B:$Q,9,FALSE),"")</f>
        <v>Hcap</v>
      </c>
      <c r="F599" s="18" t="str">
        <f>SUBSTITUTE(IFERROR(VLOOKUP($A599,'Raw - F'!$B:$N,13,FALSE),""),"0","")</f>
        <v>3YO+</v>
      </c>
      <c r="G599" s="18" t="str">
        <f>SUBSTITUTE(IFERROR(VLOOKUP($A599,'Raw - F'!$B:$N,10,FALSE),""),"0","")</f>
        <v/>
      </c>
      <c r="H599" s="18" t="str">
        <f>SUBSTITUTE(IFERROR(VLOOKUP($A599,'Raw - F'!$B:$N,11,FALSE),""),"0","")</f>
        <v/>
      </c>
      <c r="I599" s="40" t="str">
        <f>IF(IFERROR(VLOOKUP($A599,'Raw - F'!$B:$P,15,FALSE),"")=0,"",IFERROR(VLOOKUP($A599,'Raw - F'!$B:$P,15,FALSE),""))</f>
        <v/>
      </c>
      <c r="J599" s="18">
        <f>IFERROR(VLOOKUP($A599,'Raw - F'!$B:$N,8,FALSE),"")</f>
        <v>6</v>
      </c>
      <c r="K599" s="18" t="str">
        <f>IFERROR(VLOOKUP($A599,'Raw - F'!$B:$V,16,FALSE),"")</f>
        <v>46-65</v>
      </c>
      <c r="L599" s="18" t="str">
        <f>IFERROR(VLOOKUP($A599,'Raw - F'!$B:$O,14,FALSE),"")</f>
        <v>A</v>
      </c>
      <c r="M599" s="18" t="str">
        <f>IFERROR(VLOOKUP($A599,'Raw - F'!$B:$O,6,FALSE),"")</f>
        <v>5f</v>
      </c>
    </row>
    <row r="600" spans="1:13" x14ac:dyDescent="0.35">
      <c r="A600">
        <v>591</v>
      </c>
      <c r="B600" s="19">
        <f>IFERROR(VLOOKUP($A600,'Raw - F'!$B:$Q,2,FALSE),"")</f>
        <v>44071</v>
      </c>
      <c r="C600" s="18" t="str">
        <f>IFERROR(VLOOKUP($A600,'Raw - F'!$B:$Q,4,FALSE),"")</f>
        <v>North</v>
      </c>
      <c r="D600" s="18" t="str">
        <f>IFERROR(VLOOKUP($A600,'Raw - F'!$B:$Q,3,FALSE),"")</f>
        <v>HAMILTON PARK</v>
      </c>
      <c r="E600" s="18" t="str">
        <f>IFERROR(VLOOKUP($A600,'Raw - F'!$B:$Q,9,FALSE),"")</f>
        <v>Hcap</v>
      </c>
      <c r="F600" s="18" t="str">
        <f>SUBSTITUTE(IFERROR(VLOOKUP($A600,'Raw - F'!$B:$N,13,FALSE),""),"0","")</f>
        <v>2YO</v>
      </c>
      <c r="G600" s="18" t="str">
        <f>SUBSTITUTE(IFERROR(VLOOKUP($A600,'Raw - F'!$B:$N,10,FALSE),""),"0","")</f>
        <v/>
      </c>
      <c r="H600" s="18" t="str">
        <f>SUBSTITUTE(IFERROR(VLOOKUP($A600,'Raw - F'!$B:$N,11,FALSE),""),"0","")</f>
        <v/>
      </c>
      <c r="I600" s="40" t="str">
        <f>IF(IFERROR(VLOOKUP($A600,'Raw - F'!$B:$P,15,FALSE),"")=0,"",IFERROR(VLOOKUP($A600,'Raw - F'!$B:$P,15,FALSE),""))</f>
        <v/>
      </c>
      <c r="J600" s="18">
        <f>IFERROR(VLOOKUP($A600,'Raw - F'!$B:$N,8,FALSE),"")</f>
        <v>5</v>
      </c>
      <c r="K600" s="18" t="str">
        <f>IFERROR(VLOOKUP($A600,'Raw - F'!$B:$V,16,FALSE),"")</f>
        <v>56-75</v>
      </c>
      <c r="L600" s="18" t="str">
        <f>IFERROR(VLOOKUP($A600,'Raw - F'!$B:$O,14,FALSE),"")</f>
        <v>A</v>
      </c>
      <c r="M600" s="18" t="str">
        <f>IFERROR(VLOOKUP($A600,'Raw - F'!$B:$O,6,FALSE),"")</f>
        <v>6f</v>
      </c>
    </row>
    <row r="601" spans="1:13" x14ac:dyDescent="0.35">
      <c r="A601">
        <v>592</v>
      </c>
      <c r="B601" s="19">
        <f>IFERROR(VLOOKUP($A601,'Raw - F'!$B:$Q,2,FALSE),"")</f>
        <v>44071</v>
      </c>
      <c r="C601" s="18" t="str">
        <f>IFERROR(VLOOKUP($A601,'Raw - F'!$B:$Q,4,FALSE),"")</f>
        <v>North</v>
      </c>
      <c r="D601" s="18" t="str">
        <f>IFERROR(VLOOKUP($A601,'Raw - F'!$B:$Q,3,FALSE),"")</f>
        <v>HAMILTON PARK</v>
      </c>
      <c r="E601" s="18" t="str">
        <f>IFERROR(VLOOKUP($A601,'Raw - F'!$B:$Q,9,FALSE),"")</f>
        <v>WFA</v>
      </c>
      <c r="F601" s="18" t="str">
        <f>SUBSTITUTE(IFERROR(VLOOKUP($A601,'Raw - F'!$B:$N,13,FALSE),""),"0","")</f>
        <v>2YO</v>
      </c>
      <c r="G601" s="18" t="str">
        <f>SUBSTITUTE(IFERROR(VLOOKUP($A601,'Raw - F'!$B:$N,10,FALSE),""),"0","")</f>
        <v>Mdn</v>
      </c>
      <c r="H601" s="18" t="str">
        <f>SUBSTITUTE(IFERROR(VLOOKUP($A601,'Raw - F'!$B:$N,11,FALSE),""),"0","")</f>
        <v/>
      </c>
      <c r="I601" s="40" t="str">
        <f>IF(IFERROR(VLOOKUP($A601,'Raw - F'!$B:$P,15,FALSE),"")=0,"",IFERROR(VLOOKUP($A601,'Raw - F'!$B:$P,15,FALSE),""))</f>
        <v/>
      </c>
      <c r="J601" s="18">
        <f>IFERROR(VLOOKUP($A601,'Raw - F'!$B:$N,8,FALSE),"")</f>
        <v>5</v>
      </c>
      <c r="K601" s="18">
        <f>IFERROR(VLOOKUP($A601,'Raw - F'!$B:$V,16,FALSE),"")</f>
        <v>0</v>
      </c>
      <c r="L601" s="18" t="str">
        <f>IFERROR(VLOOKUP($A601,'Raw - F'!$B:$O,14,FALSE),"")</f>
        <v>A</v>
      </c>
      <c r="M601" s="18" t="str">
        <f>IFERROR(VLOOKUP($A601,'Raw - F'!$B:$O,6,FALSE),"")</f>
        <v>1m</v>
      </c>
    </row>
    <row r="602" spans="1:13" x14ac:dyDescent="0.35">
      <c r="A602">
        <v>593</v>
      </c>
      <c r="B602" s="19">
        <f>IFERROR(VLOOKUP($A602,'Raw - F'!$B:$Q,2,FALSE),"")</f>
        <v>44071</v>
      </c>
      <c r="C602" s="18" t="str">
        <f>IFERROR(VLOOKUP($A602,'Raw - F'!$B:$Q,4,FALSE),"")</f>
        <v>North</v>
      </c>
      <c r="D602" s="18" t="str">
        <f>IFERROR(VLOOKUP($A602,'Raw - F'!$B:$Q,3,FALSE),"")</f>
        <v>HAMILTON PARK</v>
      </c>
      <c r="E602" s="18" t="str">
        <f>IFERROR(VLOOKUP($A602,'Raw - F'!$B:$Q,9,FALSE),"")</f>
        <v>Hcap</v>
      </c>
      <c r="F602" s="18" t="str">
        <f>SUBSTITUTE(IFERROR(VLOOKUP($A602,'Raw - F'!$B:$N,13,FALSE),""),"0","")</f>
        <v>3YO+</v>
      </c>
      <c r="G602" s="18" t="str">
        <f>SUBSTITUTE(IFERROR(VLOOKUP($A602,'Raw - F'!$B:$N,10,FALSE),""),"0","")</f>
        <v/>
      </c>
      <c r="H602" s="18" t="str">
        <f>SUBSTITUTE(IFERROR(VLOOKUP($A602,'Raw - F'!$B:$N,11,FALSE),""),"0","")</f>
        <v/>
      </c>
      <c r="I602" s="40" t="str">
        <f>IF(IFERROR(VLOOKUP($A602,'Raw - F'!$B:$P,15,FALSE),"")=0,"",IFERROR(VLOOKUP($A602,'Raw - F'!$B:$P,15,FALSE),""))</f>
        <v/>
      </c>
      <c r="J602" s="18">
        <f>IFERROR(VLOOKUP($A602,'Raw - F'!$B:$N,8,FALSE),"")</f>
        <v>3</v>
      </c>
      <c r="K602" s="18" t="str">
        <f>IFERROR(VLOOKUP($A602,'Raw - F'!$B:$V,16,FALSE),"")</f>
        <v>76-95</v>
      </c>
      <c r="L602" s="18" t="str">
        <f>IFERROR(VLOOKUP($A602,'Raw - F'!$B:$O,14,FALSE),"")</f>
        <v>A</v>
      </c>
      <c r="M602" s="18" t="str">
        <f>IFERROR(VLOOKUP($A602,'Raw - F'!$B:$O,6,FALSE),"")</f>
        <v>1m 4f</v>
      </c>
    </row>
    <row r="603" spans="1:13" x14ac:dyDescent="0.35">
      <c r="A603">
        <v>594</v>
      </c>
      <c r="B603" s="19">
        <f>IFERROR(VLOOKUP($A603,'Raw - F'!$B:$Q,2,FALSE),"")</f>
        <v>44071</v>
      </c>
      <c r="C603" s="18" t="str">
        <f>IFERROR(VLOOKUP($A603,'Raw - F'!$B:$Q,4,FALSE),"")</f>
        <v>North</v>
      </c>
      <c r="D603" s="18" t="str">
        <f>IFERROR(VLOOKUP($A603,'Raw - F'!$B:$Q,3,FALSE),"")</f>
        <v>HAMILTON PARK</v>
      </c>
      <c r="E603" s="18" t="str">
        <f>IFERROR(VLOOKUP($A603,'Raw - F'!$B:$Q,9,FALSE),"")</f>
        <v>Hcap</v>
      </c>
      <c r="F603" s="18" t="str">
        <f>SUBSTITUTE(IFERROR(VLOOKUP($A603,'Raw - F'!$B:$N,13,FALSE),""),"0","")</f>
        <v>3YO+</v>
      </c>
      <c r="G603" s="18" t="str">
        <f>SUBSTITUTE(IFERROR(VLOOKUP($A603,'Raw - F'!$B:$N,10,FALSE),""),"0","")</f>
        <v/>
      </c>
      <c r="H603" s="18" t="str">
        <f>SUBSTITUTE(IFERROR(VLOOKUP($A603,'Raw - F'!$B:$N,11,FALSE),""),"0","")</f>
        <v/>
      </c>
      <c r="I603" s="40" t="str">
        <f>IF(IFERROR(VLOOKUP($A603,'Raw - F'!$B:$P,15,FALSE),"")=0,"",IFERROR(VLOOKUP($A603,'Raw - F'!$B:$P,15,FALSE),""))</f>
        <v/>
      </c>
      <c r="J603" s="18">
        <f>IFERROR(VLOOKUP($A603,'Raw - F'!$B:$N,8,FALSE),"")</f>
        <v>6</v>
      </c>
      <c r="K603" s="18" t="str">
        <f>IFERROR(VLOOKUP($A603,'Raw - F'!$B:$V,16,FALSE),"")</f>
        <v>41-60</v>
      </c>
      <c r="L603" s="18" t="str">
        <f>IFERROR(VLOOKUP($A603,'Raw - F'!$B:$O,14,FALSE),"")</f>
        <v>A</v>
      </c>
      <c r="M603" s="18" t="str">
        <f>IFERROR(VLOOKUP($A603,'Raw - F'!$B:$O,6,FALSE),"")</f>
        <v>1m</v>
      </c>
    </row>
    <row r="604" spans="1:13" x14ac:dyDescent="0.35">
      <c r="A604">
        <v>595</v>
      </c>
      <c r="B604" s="19">
        <f>IFERROR(VLOOKUP($A604,'Raw - F'!$B:$Q,2,FALSE),"")</f>
        <v>44071</v>
      </c>
      <c r="C604" s="18" t="str">
        <f>IFERROR(VLOOKUP($A604,'Raw - F'!$B:$Q,4,FALSE),"")</f>
        <v>North</v>
      </c>
      <c r="D604" s="18" t="str">
        <f>IFERROR(VLOOKUP($A604,'Raw - F'!$B:$Q,3,FALSE),"")</f>
        <v>HAMILTON PARK</v>
      </c>
      <c r="E604" s="18" t="str">
        <f>IFERROR(VLOOKUP($A604,'Raw - F'!$B:$Q,9,FALSE),"")</f>
        <v>Hcap</v>
      </c>
      <c r="F604" s="18" t="str">
        <f>SUBSTITUTE(IFERROR(VLOOKUP($A604,'Raw - F'!$B:$N,13,FALSE),""),"0","")</f>
        <v>4YO+</v>
      </c>
      <c r="G604" s="18" t="str">
        <f>SUBSTITUTE(IFERROR(VLOOKUP($A604,'Raw - F'!$B:$N,10,FALSE),""),"0","")</f>
        <v/>
      </c>
      <c r="H604" s="18" t="str">
        <f>SUBSTITUTE(IFERROR(VLOOKUP($A604,'Raw - F'!$B:$N,11,FALSE),""),"0","")</f>
        <v/>
      </c>
      <c r="I604" s="40" t="str">
        <f>IF(IFERROR(VLOOKUP($A604,'Raw - F'!$B:$P,15,FALSE),"")=0,"",IFERROR(VLOOKUP($A604,'Raw - F'!$B:$P,15,FALSE),""))</f>
        <v/>
      </c>
      <c r="J604" s="18">
        <f>IFERROR(VLOOKUP($A604,'Raw - F'!$B:$N,8,FALSE),"")</f>
        <v>5</v>
      </c>
      <c r="K604" s="18" t="str">
        <f>IFERROR(VLOOKUP($A604,'Raw - F'!$B:$V,16,FALSE),"")</f>
        <v>56-75</v>
      </c>
      <c r="L604" s="18" t="str">
        <f>IFERROR(VLOOKUP($A604,'Raw - F'!$B:$O,14,FALSE),"")</f>
        <v>A</v>
      </c>
      <c r="M604" s="18" t="str">
        <f>IFERROR(VLOOKUP($A604,'Raw - F'!$B:$O,6,FALSE),"")</f>
        <v>1m</v>
      </c>
    </row>
    <row r="605" spans="1:13" x14ac:dyDescent="0.35">
      <c r="A605">
        <v>596</v>
      </c>
      <c r="B605" s="19">
        <f>IFERROR(VLOOKUP($A605,'Raw - F'!$B:$Q,2,FALSE),"")</f>
        <v>44071</v>
      </c>
      <c r="C605" s="18" t="str">
        <f>IFERROR(VLOOKUP($A605,'Raw - F'!$B:$Q,4,FALSE),"")</f>
        <v>North</v>
      </c>
      <c r="D605" s="18" t="str">
        <f>IFERROR(VLOOKUP($A605,'Raw - F'!$B:$Q,3,FALSE),"")</f>
        <v>HAMILTON PARK</v>
      </c>
      <c r="E605" s="18" t="str">
        <f>IFERROR(VLOOKUP($A605,'Raw - F'!$B:$Q,9,FALSE),"")</f>
        <v>Hcap</v>
      </c>
      <c r="F605" s="18" t="str">
        <f>SUBSTITUTE(IFERROR(VLOOKUP($A605,'Raw - F'!$B:$N,13,FALSE),""),"0","")</f>
        <v>3YO+</v>
      </c>
      <c r="G605" s="18" t="str">
        <f>SUBSTITUTE(IFERROR(VLOOKUP($A605,'Raw - F'!$B:$N,10,FALSE),""),"0","")</f>
        <v/>
      </c>
      <c r="H605" s="18" t="str">
        <f>SUBSTITUTE(IFERROR(VLOOKUP($A605,'Raw - F'!$B:$N,11,FALSE),""),"0","")</f>
        <v/>
      </c>
      <c r="I605" s="40" t="str">
        <f>IF(IFERROR(VLOOKUP($A605,'Raw - F'!$B:$P,15,FALSE),"")=0,"",IFERROR(VLOOKUP($A605,'Raw - F'!$B:$P,15,FALSE),""))</f>
        <v/>
      </c>
      <c r="J605" s="18">
        <f>IFERROR(VLOOKUP($A605,'Raw - F'!$B:$N,8,FALSE),"")</f>
        <v>4</v>
      </c>
      <c r="K605" s="18" t="str">
        <f>IFERROR(VLOOKUP($A605,'Raw - F'!$B:$V,16,FALSE),"")</f>
        <v>66-85</v>
      </c>
      <c r="L605" s="18" t="str">
        <f>IFERROR(VLOOKUP($A605,'Raw - F'!$B:$O,14,FALSE),"")</f>
        <v>A</v>
      </c>
      <c r="M605" s="18" t="str">
        <f>IFERROR(VLOOKUP($A605,'Raw - F'!$B:$O,6,FALSE),"")</f>
        <v>6f</v>
      </c>
    </row>
    <row r="606" spans="1:13" x14ac:dyDescent="0.35">
      <c r="A606">
        <v>597</v>
      </c>
      <c r="B606" s="19">
        <f>IFERROR(VLOOKUP($A606,'Raw - F'!$B:$Q,2,FALSE),"")</f>
        <v>44071</v>
      </c>
      <c r="C606" s="18" t="str">
        <f>IFERROR(VLOOKUP($A606,'Raw - F'!$B:$Q,4,FALSE),"")</f>
        <v>Midlands</v>
      </c>
      <c r="D606" s="18" t="str">
        <f>IFERROR(VLOOKUP($A606,'Raw - F'!$B:$Q,3,FALSE),"")</f>
        <v>NEWMARKET</v>
      </c>
      <c r="E606" s="18" t="str">
        <f>IFERROR(VLOOKUP($A606,'Raw - F'!$B:$Q,9,FALSE),"")</f>
        <v>WFA</v>
      </c>
      <c r="F606" s="18" t="str">
        <f>SUBSTITUTE(IFERROR(VLOOKUP($A606,'Raw - F'!$B:$N,13,FALSE),""),"0","")</f>
        <v>2YO</v>
      </c>
      <c r="G606" s="18" t="str">
        <f>SUBSTITUTE(IFERROR(VLOOKUP($A606,'Raw - F'!$B:$N,10,FALSE),""),"0","")</f>
        <v>Nov</v>
      </c>
      <c r="H606" s="18" t="str">
        <f>SUBSTITUTE(IFERROR(VLOOKUP($A606,'Raw - F'!$B:$N,11,FALSE),""),"0","")</f>
        <v/>
      </c>
      <c r="I606" s="40" t="str">
        <f>IF(IFERROR(VLOOKUP($A606,'Raw - F'!$B:$P,15,FALSE),"")=0,"",IFERROR(VLOOKUP($A606,'Raw - F'!$B:$P,15,FALSE),""))</f>
        <v/>
      </c>
      <c r="J606" s="18">
        <f>IFERROR(VLOOKUP($A606,'Raw - F'!$B:$N,8,FALSE),"")</f>
        <v>5</v>
      </c>
      <c r="K606" s="18">
        <f>IFERROR(VLOOKUP($A606,'Raw - F'!$B:$V,16,FALSE),"")</f>
        <v>0</v>
      </c>
      <c r="L606" s="18" t="str">
        <f>IFERROR(VLOOKUP($A606,'Raw - F'!$B:$O,14,FALSE),"")</f>
        <v>F</v>
      </c>
      <c r="M606" s="18" t="str">
        <f>IFERROR(VLOOKUP($A606,'Raw - F'!$B:$O,6,FALSE),"")</f>
        <v>7f</v>
      </c>
    </row>
    <row r="607" spans="1:13" x14ac:dyDescent="0.35">
      <c r="A607">
        <v>598</v>
      </c>
      <c r="B607" s="19">
        <f>IFERROR(VLOOKUP($A607,'Raw - F'!$B:$Q,2,FALSE),"")</f>
        <v>44071</v>
      </c>
      <c r="C607" s="18" t="str">
        <f>IFERROR(VLOOKUP($A607,'Raw - F'!$B:$Q,4,FALSE),"")</f>
        <v>Midlands</v>
      </c>
      <c r="D607" s="18" t="str">
        <f>IFERROR(VLOOKUP($A607,'Raw - F'!$B:$Q,3,FALSE),"")</f>
        <v>NEWMARKET</v>
      </c>
      <c r="E607" s="18" t="str">
        <f>IFERROR(VLOOKUP($A607,'Raw - F'!$B:$Q,9,FALSE),"")</f>
        <v>WFA</v>
      </c>
      <c r="F607" s="18" t="str">
        <f>SUBSTITUTE(IFERROR(VLOOKUP($A607,'Raw - F'!$B:$N,13,FALSE),""),"0","")</f>
        <v>2YO</v>
      </c>
      <c r="G607" s="18" t="str">
        <f>SUBSTITUTE(IFERROR(VLOOKUP($A607,'Raw - F'!$B:$N,10,FALSE),""),"0","")</f>
        <v>Nov</v>
      </c>
      <c r="H607" s="18" t="str">
        <f>SUBSTITUTE(IFERROR(VLOOKUP($A607,'Raw - F'!$B:$N,11,FALSE),""),"0","")</f>
        <v/>
      </c>
      <c r="I607" s="40" t="str">
        <f>IF(IFERROR(VLOOKUP($A607,'Raw - F'!$B:$P,15,FALSE),"")=0,"",IFERROR(VLOOKUP($A607,'Raw - F'!$B:$P,15,FALSE),""))</f>
        <v/>
      </c>
      <c r="J607" s="18">
        <f>IFERROR(VLOOKUP($A607,'Raw - F'!$B:$N,8,FALSE),"")</f>
        <v>5</v>
      </c>
      <c r="K607" s="18">
        <f>IFERROR(VLOOKUP($A607,'Raw - F'!$B:$V,16,FALSE),"")</f>
        <v>0</v>
      </c>
      <c r="L607" s="18" t="str">
        <f>IFERROR(VLOOKUP($A607,'Raw - F'!$B:$O,14,FALSE),"")</f>
        <v>CG</v>
      </c>
      <c r="M607" s="18" t="str">
        <f>IFERROR(VLOOKUP($A607,'Raw - F'!$B:$O,6,FALSE),"")</f>
        <v>7f</v>
      </c>
    </row>
    <row r="608" spans="1:13" x14ac:dyDescent="0.35">
      <c r="A608">
        <v>599</v>
      </c>
      <c r="B608" s="19">
        <f>IFERROR(VLOOKUP($A608,'Raw - F'!$B:$Q,2,FALSE),"")</f>
        <v>44071</v>
      </c>
      <c r="C608" s="18" t="str">
        <f>IFERROR(VLOOKUP($A608,'Raw - F'!$B:$Q,4,FALSE),"")</f>
        <v>Midlands</v>
      </c>
      <c r="D608" s="18" t="str">
        <f>IFERROR(VLOOKUP($A608,'Raw - F'!$B:$Q,3,FALSE),"")</f>
        <v>NEWMARKET</v>
      </c>
      <c r="E608" s="18" t="str">
        <f>IFERROR(VLOOKUP($A608,'Raw - F'!$B:$Q,9,FALSE),"")</f>
        <v>Hcap</v>
      </c>
      <c r="F608" s="18" t="str">
        <f>SUBSTITUTE(IFERROR(VLOOKUP($A608,'Raw - F'!$B:$N,13,FALSE),""),"0","")</f>
        <v>3YO</v>
      </c>
      <c r="G608" s="18" t="str">
        <f>SUBSTITUTE(IFERROR(VLOOKUP($A608,'Raw - F'!$B:$N,10,FALSE),""),"0","")</f>
        <v/>
      </c>
      <c r="H608" s="18" t="str">
        <f>SUBSTITUTE(IFERROR(VLOOKUP($A608,'Raw - F'!$B:$N,11,FALSE),""),"0","")</f>
        <v/>
      </c>
      <c r="I608" s="40" t="str">
        <f>IF(IFERROR(VLOOKUP($A608,'Raw - F'!$B:$P,15,FALSE),"")=0,"",IFERROR(VLOOKUP($A608,'Raw - F'!$B:$P,15,FALSE),""))</f>
        <v/>
      </c>
      <c r="J608" s="18">
        <f>IFERROR(VLOOKUP($A608,'Raw - F'!$B:$N,8,FALSE),"")</f>
        <v>4</v>
      </c>
      <c r="K608" s="18" t="str">
        <f>IFERROR(VLOOKUP($A608,'Raw - F'!$B:$V,16,FALSE),"")</f>
        <v>66-85</v>
      </c>
      <c r="L608" s="18" t="str">
        <f>IFERROR(VLOOKUP($A608,'Raw - F'!$B:$O,14,FALSE),"")</f>
        <v>A</v>
      </c>
      <c r="M608" s="18" t="str">
        <f>IFERROR(VLOOKUP($A608,'Raw - F'!$B:$O,6,FALSE),"")</f>
        <v>1m</v>
      </c>
    </row>
    <row r="609" spans="1:13" x14ac:dyDescent="0.35">
      <c r="A609">
        <v>600</v>
      </c>
      <c r="B609" s="19">
        <f>IFERROR(VLOOKUP($A609,'Raw - F'!$B:$Q,2,FALSE),"")</f>
        <v>44071</v>
      </c>
      <c r="C609" s="18" t="str">
        <f>IFERROR(VLOOKUP($A609,'Raw - F'!$B:$Q,4,FALSE),"")</f>
        <v>Midlands</v>
      </c>
      <c r="D609" s="18" t="str">
        <f>IFERROR(VLOOKUP($A609,'Raw - F'!$B:$Q,3,FALSE),"")</f>
        <v>NEWMARKET</v>
      </c>
      <c r="E609" s="18" t="str">
        <f>IFERROR(VLOOKUP($A609,'Raw - F'!$B:$Q,9,FALSE),"")</f>
        <v>Hcap</v>
      </c>
      <c r="F609" s="18" t="str">
        <f>SUBSTITUTE(IFERROR(VLOOKUP($A609,'Raw - F'!$B:$N,13,FALSE),""),"0","")</f>
        <v>3YO</v>
      </c>
      <c r="G609" s="18" t="str">
        <f>SUBSTITUTE(IFERROR(VLOOKUP($A609,'Raw - F'!$B:$N,10,FALSE),""),"0","")</f>
        <v/>
      </c>
      <c r="H609" s="18" t="str">
        <f>SUBSTITUTE(IFERROR(VLOOKUP($A609,'Raw - F'!$B:$N,11,FALSE),""),"0","")</f>
        <v/>
      </c>
      <c r="I609" s="40" t="str">
        <f>IF(IFERROR(VLOOKUP($A609,'Raw - F'!$B:$P,15,FALSE),"")=0,"",IFERROR(VLOOKUP($A609,'Raw - F'!$B:$P,15,FALSE),""))</f>
        <v/>
      </c>
      <c r="J609" s="18">
        <f>IFERROR(VLOOKUP($A609,'Raw - F'!$B:$N,8,FALSE),"")</f>
        <v>3</v>
      </c>
      <c r="K609" s="18" t="str">
        <f>IFERROR(VLOOKUP($A609,'Raw - F'!$B:$V,16,FALSE),"")</f>
        <v>76-95</v>
      </c>
      <c r="L609" s="18" t="str">
        <f>IFERROR(VLOOKUP($A609,'Raw - F'!$B:$O,14,FALSE),"")</f>
        <v>A</v>
      </c>
      <c r="M609" s="18" t="str">
        <f>IFERROR(VLOOKUP($A609,'Raw - F'!$B:$O,6,FALSE),"")</f>
        <v>6f</v>
      </c>
    </row>
    <row r="610" spans="1:13" x14ac:dyDescent="0.35">
      <c r="A610">
        <v>601</v>
      </c>
      <c r="B610" s="19">
        <f>IFERROR(VLOOKUP($A610,'Raw - F'!$B:$Q,2,FALSE),"")</f>
        <v>44071</v>
      </c>
      <c r="C610" s="18" t="str">
        <f>IFERROR(VLOOKUP($A610,'Raw - F'!$B:$Q,4,FALSE),"")</f>
        <v>Midlands</v>
      </c>
      <c r="D610" s="18" t="str">
        <f>IFERROR(VLOOKUP($A610,'Raw - F'!$B:$Q,3,FALSE),"")</f>
        <v>NEWMARKET</v>
      </c>
      <c r="E610" s="18" t="str">
        <f>IFERROR(VLOOKUP($A610,'Raw - F'!$B:$Q,9,FALSE),"")</f>
        <v>Hcap</v>
      </c>
      <c r="F610" s="18" t="str">
        <f>SUBSTITUTE(IFERROR(VLOOKUP($A610,'Raw - F'!$B:$N,13,FALSE),""),"0","")</f>
        <v>3YO+</v>
      </c>
      <c r="G610" s="18" t="str">
        <f>SUBSTITUTE(IFERROR(VLOOKUP($A610,'Raw - F'!$B:$N,10,FALSE),""),"0","")</f>
        <v/>
      </c>
      <c r="H610" s="18" t="str">
        <f>SUBSTITUTE(IFERROR(VLOOKUP($A610,'Raw - F'!$B:$N,11,FALSE),""),"0","")</f>
        <v/>
      </c>
      <c r="I610" s="40" t="str">
        <f>IF(IFERROR(VLOOKUP($A610,'Raw - F'!$B:$P,15,FALSE),"")=0,"",IFERROR(VLOOKUP($A610,'Raw - F'!$B:$P,15,FALSE),""))</f>
        <v/>
      </c>
      <c r="J610" s="18">
        <f>IFERROR(VLOOKUP($A610,'Raw - F'!$B:$N,8,FALSE),"")</f>
        <v>5</v>
      </c>
      <c r="K610" s="18" t="str">
        <f>IFERROR(VLOOKUP($A610,'Raw - F'!$B:$V,16,FALSE),"")</f>
        <v>51-70</v>
      </c>
      <c r="L610" s="18" t="str">
        <f>IFERROR(VLOOKUP($A610,'Raw - F'!$B:$O,14,FALSE),"")</f>
        <v>F</v>
      </c>
      <c r="M610" s="18" t="str">
        <f>IFERROR(VLOOKUP($A610,'Raw - F'!$B:$O,6,FALSE),"")</f>
        <v>1m 2f</v>
      </c>
    </row>
    <row r="611" spans="1:13" x14ac:dyDescent="0.35">
      <c r="A611">
        <v>602</v>
      </c>
      <c r="B611" s="19">
        <f>IFERROR(VLOOKUP($A611,'Raw - F'!$B:$Q,2,FALSE),"")</f>
        <v>44072</v>
      </c>
      <c r="C611" s="18" t="str">
        <f>IFERROR(VLOOKUP($A611,'Raw - F'!$B:$Q,4,FALSE),"")</f>
        <v>Midlands</v>
      </c>
      <c r="D611" s="18" t="str">
        <f>IFERROR(VLOOKUP($A611,'Raw - F'!$B:$Q,3,FALSE),"")</f>
        <v>NEWMARKET</v>
      </c>
      <c r="E611" s="18" t="str">
        <f>IFERROR(VLOOKUP($A611,'Raw - F'!$B:$Q,9,FALSE),"")</f>
        <v>Hcap</v>
      </c>
      <c r="F611" s="18" t="str">
        <f>SUBSTITUTE(IFERROR(VLOOKUP($A611,'Raw - F'!$B:$N,13,FALSE),""),"0","")</f>
        <v>3YO+</v>
      </c>
      <c r="G611" s="18" t="str">
        <f>SUBSTITUTE(IFERROR(VLOOKUP($A611,'Raw - F'!$B:$N,10,FALSE),""),"0","")</f>
        <v/>
      </c>
      <c r="H611" s="18" t="str">
        <f>SUBSTITUTE(IFERROR(VLOOKUP($A611,'Raw - F'!$B:$N,11,FALSE),""),"0","")</f>
        <v/>
      </c>
      <c r="I611" s="40" t="str">
        <f>IF(IFERROR(VLOOKUP($A611,'Raw - F'!$B:$P,15,FALSE),"")=0,"",IFERROR(VLOOKUP($A611,'Raw - F'!$B:$P,15,FALSE),""))</f>
        <v/>
      </c>
      <c r="J611" s="18">
        <f>IFERROR(VLOOKUP($A611,'Raw - F'!$B:$N,8,FALSE),"")</f>
        <v>4</v>
      </c>
      <c r="K611" s="18" t="str">
        <f>IFERROR(VLOOKUP($A611,'Raw - F'!$B:$V,16,FALSE),"")</f>
        <v>61-80</v>
      </c>
      <c r="L611" s="18" t="str">
        <f>IFERROR(VLOOKUP($A611,'Raw - F'!$B:$O,14,FALSE),"")</f>
        <v>F</v>
      </c>
      <c r="M611" s="18" t="str">
        <f>IFERROR(VLOOKUP($A611,'Raw - F'!$B:$O,6,FALSE),"")</f>
        <v>7f</v>
      </c>
    </row>
    <row r="612" spans="1:13" x14ac:dyDescent="0.35">
      <c r="A612">
        <v>603</v>
      </c>
      <c r="B612" s="19">
        <f>IFERROR(VLOOKUP($A612,'Raw - F'!$B:$Q,2,FALSE),"")</f>
        <v>44071</v>
      </c>
      <c r="C612" s="18" t="str">
        <f>IFERROR(VLOOKUP($A612,'Raw - F'!$B:$Q,4,FALSE),"")</f>
        <v>Midlands</v>
      </c>
      <c r="D612" s="18" t="str">
        <f>IFERROR(VLOOKUP($A612,'Raw - F'!$B:$Q,3,FALSE),"")</f>
        <v>NEWMARKET</v>
      </c>
      <c r="E612" s="18" t="str">
        <f>IFERROR(VLOOKUP($A612,'Raw - F'!$B:$Q,9,FALSE),"")</f>
        <v>Hcap</v>
      </c>
      <c r="F612" s="18" t="str">
        <f>SUBSTITUTE(IFERROR(VLOOKUP($A612,'Raw - F'!$B:$N,13,FALSE),""),"0","")</f>
        <v>3YO+</v>
      </c>
      <c r="G612" s="18" t="str">
        <f>SUBSTITUTE(IFERROR(VLOOKUP($A612,'Raw - F'!$B:$N,10,FALSE),""),"0","")</f>
        <v/>
      </c>
      <c r="H612" s="18" t="str">
        <f>SUBSTITUTE(IFERROR(VLOOKUP($A612,'Raw - F'!$B:$N,11,FALSE),""),"0","")</f>
        <v/>
      </c>
      <c r="I612" s="40" t="str">
        <f>IF(IFERROR(VLOOKUP($A612,'Raw - F'!$B:$P,15,FALSE),"")=0,"",IFERROR(VLOOKUP($A612,'Raw - F'!$B:$P,15,FALSE),""))</f>
        <v/>
      </c>
      <c r="J612" s="18">
        <f>IFERROR(VLOOKUP($A612,'Raw - F'!$B:$N,8,FALSE),"")</f>
        <v>4</v>
      </c>
      <c r="K612" s="18" t="str">
        <f>IFERROR(VLOOKUP($A612,'Raw - F'!$B:$V,16,FALSE),"")</f>
        <v>61-80</v>
      </c>
      <c r="L612" s="18" t="str">
        <f>IFERROR(VLOOKUP($A612,'Raw - F'!$B:$O,14,FALSE),"")</f>
        <v>A</v>
      </c>
      <c r="M612" s="18" t="str">
        <f>IFERROR(VLOOKUP($A612,'Raw - F'!$B:$O,6,FALSE),"")</f>
        <v>1m 4f</v>
      </c>
    </row>
    <row r="613" spans="1:13" x14ac:dyDescent="0.35">
      <c r="A613">
        <v>604</v>
      </c>
      <c r="B613" s="19">
        <f>IFERROR(VLOOKUP($A613,'Raw - F'!$B:$Q,2,FALSE),"")</f>
        <v>44071</v>
      </c>
      <c r="C613" s="18" t="str">
        <f>IFERROR(VLOOKUP($A613,'Raw - F'!$B:$Q,4,FALSE),"")</f>
        <v>Midlands</v>
      </c>
      <c r="D613" s="18" t="str">
        <f>IFERROR(VLOOKUP($A613,'Raw - F'!$B:$Q,3,FALSE),"")</f>
        <v>NEWMARKET</v>
      </c>
      <c r="E613" s="18" t="str">
        <f>IFERROR(VLOOKUP($A613,'Raw - F'!$B:$Q,9,FALSE),"")</f>
        <v>Hcap</v>
      </c>
      <c r="F613" s="18" t="str">
        <f>SUBSTITUTE(IFERROR(VLOOKUP($A613,'Raw - F'!$B:$N,13,FALSE),""),"0","")</f>
        <v>3YO</v>
      </c>
      <c r="G613" s="18" t="str">
        <f>SUBSTITUTE(IFERROR(VLOOKUP($A613,'Raw - F'!$B:$N,10,FALSE),""),"0","")</f>
        <v/>
      </c>
      <c r="H613" s="18" t="str">
        <f>SUBSTITUTE(IFERROR(VLOOKUP($A613,'Raw - F'!$B:$N,11,FALSE),""),"0","")</f>
        <v/>
      </c>
      <c r="I613" s="40" t="str">
        <f>IF(IFERROR(VLOOKUP($A613,'Raw - F'!$B:$P,15,FALSE),"")=0,"",IFERROR(VLOOKUP($A613,'Raw - F'!$B:$P,15,FALSE),""))</f>
        <v/>
      </c>
      <c r="J613" s="18">
        <f>IFERROR(VLOOKUP($A613,'Raw - F'!$B:$N,8,FALSE),"")</f>
        <v>5</v>
      </c>
      <c r="K613" s="18" t="str">
        <f>IFERROR(VLOOKUP($A613,'Raw - F'!$B:$V,16,FALSE),"")</f>
        <v>56-75</v>
      </c>
      <c r="L613" s="18" t="str">
        <f>IFERROR(VLOOKUP($A613,'Raw - F'!$B:$O,14,FALSE),"")</f>
        <v>A</v>
      </c>
      <c r="M613" s="18" t="str">
        <f>IFERROR(VLOOKUP($A613,'Raw - F'!$B:$O,6,FALSE),"")</f>
        <v>7f</v>
      </c>
    </row>
    <row r="614" spans="1:13" x14ac:dyDescent="0.35">
      <c r="A614">
        <v>605</v>
      </c>
      <c r="B614" s="19">
        <f>IFERROR(VLOOKUP($A614,'Raw - F'!$B:$Q,2,FALSE),"")</f>
        <v>44072</v>
      </c>
      <c r="C614" s="18" t="str">
        <f>IFERROR(VLOOKUP($A614,'Raw - F'!$B:$Q,4,FALSE),"")</f>
        <v>South</v>
      </c>
      <c r="D614" s="18" t="str">
        <f>IFERROR(VLOOKUP($A614,'Raw - F'!$B:$Q,3,FALSE),"")</f>
        <v>GOODWOOD</v>
      </c>
      <c r="E614" s="18" t="str">
        <f>IFERROR(VLOOKUP($A614,'Raw - F'!$B:$Q,9,FALSE),"")</f>
        <v>WFA</v>
      </c>
      <c r="F614" s="18" t="str">
        <f>SUBSTITUTE(IFERROR(VLOOKUP($A614,'Raw - F'!$B:$N,13,FALSE),""),"0","")</f>
        <v>2YO</v>
      </c>
      <c r="G614" s="18" t="str">
        <f>SUBSTITUTE(IFERROR(VLOOKUP($A614,'Raw - F'!$B:$N,10,FALSE),""),"0","")</f>
        <v/>
      </c>
      <c r="H614" s="18" t="str">
        <f>SUBSTITUTE(IFERROR(VLOOKUP($A614,'Raw - F'!$B:$N,11,FALSE),""),"0","")</f>
        <v/>
      </c>
      <c r="I614" s="40" t="str">
        <f>IF(IFERROR(VLOOKUP($A614,'Raw - F'!$B:$P,15,FALSE),"")=0,"",IFERROR(VLOOKUP($A614,'Raw - F'!$B:$P,15,FALSE),""))</f>
        <v/>
      </c>
      <c r="J614" s="18">
        <f>IFERROR(VLOOKUP($A614,'Raw - F'!$B:$N,8,FALSE),"")</f>
        <v>1</v>
      </c>
      <c r="K614" s="18">
        <f>IFERROR(VLOOKUP($A614,'Raw - F'!$B:$V,16,FALSE),"")</f>
        <v>0</v>
      </c>
      <c r="L614" s="18" t="str">
        <f>IFERROR(VLOOKUP($A614,'Raw - F'!$B:$O,14,FALSE),"")</f>
        <v>F</v>
      </c>
      <c r="M614" s="18" t="str">
        <f>IFERROR(VLOOKUP($A614,'Raw - F'!$B:$O,6,FALSE),"")</f>
        <v>7f</v>
      </c>
    </row>
    <row r="615" spans="1:13" x14ac:dyDescent="0.35">
      <c r="A615">
        <v>606</v>
      </c>
      <c r="B615" s="19">
        <f>IFERROR(VLOOKUP($A615,'Raw - F'!$B:$Q,2,FALSE),"")</f>
        <v>44072</v>
      </c>
      <c r="C615" s="18" t="str">
        <f>IFERROR(VLOOKUP($A615,'Raw - F'!$B:$Q,4,FALSE),"")</f>
        <v>South</v>
      </c>
      <c r="D615" s="18" t="str">
        <f>IFERROR(VLOOKUP($A615,'Raw - F'!$B:$Q,3,FALSE),"")</f>
        <v>GOODWOOD</v>
      </c>
      <c r="E615" s="18" t="str">
        <f>IFERROR(VLOOKUP($A615,'Raw - F'!$B:$Q,9,FALSE),"")</f>
        <v>WFA</v>
      </c>
      <c r="F615" s="18" t="str">
        <f>SUBSTITUTE(IFERROR(VLOOKUP($A615,'Raw - F'!$B:$N,13,FALSE),""),"0","")</f>
        <v>3YO+</v>
      </c>
      <c r="G615" s="18" t="str">
        <f>SUBSTITUTE(IFERROR(VLOOKUP($A615,'Raw - F'!$B:$N,10,FALSE),""),"0","")</f>
        <v/>
      </c>
      <c r="H615" s="18" t="str">
        <f>SUBSTITUTE(IFERROR(VLOOKUP($A615,'Raw - F'!$B:$N,11,FALSE),""),"0","")</f>
        <v/>
      </c>
      <c r="I615" s="40" t="str">
        <f>IF(IFERROR(VLOOKUP($A615,'Raw - F'!$B:$P,15,FALSE),"")=0,"",IFERROR(VLOOKUP($A615,'Raw - F'!$B:$P,15,FALSE),""))</f>
        <v/>
      </c>
      <c r="J615" s="18">
        <f>IFERROR(VLOOKUP($A615,'Raw - F'!$B:$N,8,FALSE),"")</f>
        <v>1</v>
      </c>
      <c r="K615" s="18">
        <f>IFERROR(VLOOKUP($A615,'Raw - F'!$B:$V,16,FALSE),"")</f>
        <v>0</v>
      </c>
      <c r="L615" s="18" t="str">
        <f>IFERROR(VLOOKUP($A615,'Raw - F'!$B:$O,14,FALSE),"")</f>
        <v>A</v>
      </c>
      <c r="M615" s="18" t="str">
        <f>IFERROR(VLOOKUP($A615,'Raw - F'!$B:$O,6,FALSE),"")</f>
        <v>1m</v>
      </c>
    </row>
    <row r="616" spans="1:13" x14ac:dyDescent="0.35">
      <c r="A616">
        <v>607</v>
      </c>
      <c r="B616" s="19">
        <f>IFERROR(VLOOKUP($A616,'Raw - F'!$B:$Q,2,FALSE),"")</f>
        <v>44072</v>
      </c>
      <c r="C616" s="18" t="str">
        <f>IFERROR(VLOOKUP($A616,'Raw - F'!$B:$Q,4,FALSE),"")</f>
        <v>South</v>
      </c>
      <c r="D616" s="18" t="str">
        <f>IFERROR(VLOOKUP($A616,'Raw - F'!$B:$Q,3,FALSE),"")</f>
        <v>GOODWOOD</v>
      </c>
      <c r="E616" s="18" t="str">
        <f>IFERROR(VLOOKUP($A616,'Raw - F'!$B:$Q,9,FALSE),"")</f>
        <v>Hcap</v>
      </c>
      <c r="F616" s="18" t="str">
        <f>SUBSTITUTE(IFERROR(VLOOKUP($A616,'Raw - F'!$B:$N,13,FALSE),""),"0","")</f>
        <v>3YO+</v>
      </c>
      <c r="G616" s="18" t="str">
        <f>SUBSTITUTE(IFERROR(VLOOKUP($A616,'Raw - F'!$B:$N,10,FALSE),""),"0","")</f>
        <v/>
      </c>
      <c r="H616" s="18" t="str">
        <f>SUBSTITUTE(IFERROR(VLOOKUP($A616,'Raw - F'!$B:$N,11,FALSE),""),"0","")</f>
        <v/>
      </c>
      <c r="I616" s="40" t="str">
        <f>IF(IFERROR(VLOOKUP($A616,'Raw - F'!$B:$P,15,FALSE),"")=0,"",IFERROR(VLOOKUP($A616,'Raw - F'!$B:$P,15,FALSE),""))</f>
        <v/>
      </c>
      <c r="J616" s="18">
        <f>IFERROR(VLOOKUP($A616,'Raw - F'!$B:$N,8,FALSE),"")</f>
        <v>2</v>
      </c>
      <c r="K616" s="18">
        <f>IFERROR(VLOOKUP($A616,'Raw - F'!$B:$V,16,FALSE),"")</f>
        <v>0</v>
      </c>
      <c r="L616" s="18" t="str">
        <f>IFERROR(VLOOKUP($A616,'Raw - F'!$B:$O,14,FALSE),"")</f>
        <v>A</v>
      </c>
      <c r="M616" s="18" t="str">
        <f>IFERROR(VLOOKUP($A616,'Raw - F'!$B:$O,6,FALSE),"")</f>
        <v>7f</v>
      </c>
    </row>
    <row r="617" spans="1:13" x14ac:dyDescent="0.35">
      <c r="A617">
        <v>608</v>
      </c>
      <c r="B617" s="19">
        <f>IFERROR(VLOOKUP($A617,'Raw - F'!$B:$Q,2,FALSE),"")</f>
        <v>44072</v>
      </c>
      <c r="C617" s="18" t="str">
        <f>IFERROR(VLOOKUP($A617,'Raw - F'!$B:$Q,4,FALSE),"")</f>
        <v>South</v>
      </c>
      <c r="D617" s="18" t="str">
        <f>IFERROR(VLOOKUP($A617,'Raw - F'!$B:$Q,3,FALSE),"")</f>
        <v>GOODWOOD</v>
      </c>
      <c r="E617" s="18" t="str">
        <f>IFERROR(VLOOKUP($A617,'Raw - F'!$B:$Q,9,FALSE),"")</f>
        <v>WFA</v>
      </c>
      <c r="F617" s="18" t="str">
        <f>SUBSTITUTE(IFERROR(VLOOKUP($A617,'Raw - F'!$B:$N,13,FALSE),""),"0","")</f>
        <v>3YO</v>
      </c>
      <c r="G617" s="18" t="str">
        <f>SUBSTITUTE(IFERROR(VLOOKUP($A617,'Raw - F'!$B:$N,10,FALSE),""),"0","")</f>
        <v/>
      </c>
      <c r="H617" s="18" t="str">
        <f>SUBSTITUTE(IFERROR(VLOOKUP($A617,'Raw - F'!$B:$N,11,FALSE),""),"0","")</f>
        <v/>
      </c>
      <c r="I617" s="40" t="str">
        <f>IF(IFERROR(VLOOKUP($A617,'Raw - F'!$B:$P,15,FALSE),"")=0,"",IFERROR(VLOOKUP($A617,'Raw - F'!$B:$P,15,FALSE),""))</f>
        <v/>
      </c>
      <c r="J617" s="18">
        <f>IFERROR(VLOOKUP($A617,'Raw - F'!$B:$N,8,FALSE),"")</f>
        <v>1</v>
      </c>
      <c r="K617" s="18">
        <f>IFERROR(VLOOKUP($A617,'Raw - F'!$B:$V,16,FALSE),"")</f>
        <v>0</v>
      </c>
      <c r="L617" s="18" t="str">
        <f>IFERROR(VLOOKUP($A617,'Raw - F'!$B:$O,14,FALSE),"")</f>
        <v>A</v>
      </c>
      <c r="M617" s="18" t="str">
        <f>IFERROR(VLOOKUP($A617,'Raw - F'!$B:$O,6,FALSE),"")</f>
        <v>1m 6f</v>
      </c>
    </row>
    <row r="618" spans="1:13" x14ac:dyDescent="0.35">
      <c r="A618">
        <v>609</v>
      </c>
      <c r="B618" s="19">
        <f>IFERROR(VLOOKUP($A618,'Raw - F'!$B:$Q,2,FALSE),"")</f>
        <v>44072</v>
      </c>
      <c r="C618" s="18" t="str">
        <f>IFERROR(VLOOKUP($A618,'Raw - F'!$B:$Q,4,FALSE),"")</f>
        <v>South</v>
      </c>
      <c r="D618" s="18" t="str">
        <f>IFERROR(VLOOKUP($A618,'Raw - F'!$B:$Q,3,FALSE),"")</f>
        <v>GOODWOOD</v>
      </c>
      <c r="E618" s="18" t="str">
        <f>IFERROR(VLOOKUP($A618,'Raw - F'!$B:$Q,9,FALSE),"")</f>
        <v>Hcap</v>
      </c>
      <c r="F618" s="18" t="str">
        <f>SUBSTITUTE(IFERROR(VLOOKUP($A618,'Raw - F'!$B:$N,13,FALSE),""),"0","")</f>
        <v>3YO+</v>
      </c>
      <c r="G618" s="18" t="str">
        <f>SUBSTITUTE(IFERROR(VLOOKUP($A618,'Raw - F'!$B:$N,10,FALSE),""),"0","")</f>
        <v/>
      </c>
      <c r="H618" s="18" t="str">
        <f>SUBSTITUTE(IFERROR(VLOOKUP($A618,'Raw - F'!$B:$N,11,FALSE),""),"0","")</f>
        <v/>
      </c>
      <c r="I618" s="40" t="str">
        <f>IF(IFERROR(VLOOKUP($A618,'Raw - F'!$B:$P,15,FALSE),"")=0,"",IFERROR(VLOOKUP($A618,'Raw - F'!$B:$P,15,FALSE),""))</f>
        <v/>
      </c>
      <c r="J618" s="18">
        <f>IFERROR(VLOOKUP($A618,'Raw - F'!$B:$N,8,FALSE),"")</f>
        <v>3</v>
      </c>
      <c r="K618" s="18" t="str">
        <f>IFERROR(VLOOKUP($A618,'Raw - F'!$B:$V,16,FALSE),"")</f>
        <v>71-90</v>
      </c>
      <c r="L618" s="18" t="str">
        <f>IFERROR(VLOOKUP($A618,'Raw - F'!$B:$O,14,FALSE),"")</f>
        <v>A</v>
      </c>
      <c r="M618" s="18" t="str">
        <f>IFERROR(VLOOKUP($A618,'Raw - F'!$B:$O,6,FALSE),"")</f>
        <v>1m 1f</v>
      </c>
    </row>
    <row r="619" spans="1:13" x14ac:dyDescent="0.35">
      <c r="A619">
        <v>610</v>
      </c>
      <c r="B619" s="19">
        <f>IFERROR(VLOOKUP($A619,'Raw - F'!$B:$Q,2,FALSE),"")</f>
        <v>44072</v>
      </c>
      <c r="C619" s="18" t="str">
        <f>IFERROR(VLOOKUP($A619,'Raw - F'!$B:$Q,4,FALSE),"")</f>
        <v>South</v>
      </c>
      <c r="D619" s="18" t="str">
        <f>IFERROR(VLOOKUP($A619,'Raw - F'!$B:$Q,3,FALSE),"")</f>
        <v>GOODWOOD</v>
      </c>
      <c r="E619" s="18" t="str">
        <f>IFERROR(VLOOKUP($A619,'Raw - F'!$B:$Q,9,FALSE),"")</f>
        <v>Hcap</v>
      </c>
      <c r="F619" s="18" t="str">
        <f>SUBSTITUTE(IFERROR(VLOOKUP($A619,'Raw - F'!$B:$N,13,FALSE),""),"0","")</f>
        <v>4YO+</v>
      </c>
      <c r="G619" s="18" t="str">
        <f>SUBSTITUTE(IFERROR(VLOOKUP($A619,'Raw - F'!$B:$N,10,FALSE),""),"0","")</f>
        <v/>
      </c>
      <c r="H619" s="18" t="str">
        <f>SUBSTITUTE(IFERROR(VLOOKUP($A619,'Raw - F'!$B:$N,11,FALSE),""),"0","")</f>
        <v/>
      </c>
      <c r="I619" s="40" t="str">
        <f>IF(IFERROR(VLOOKUP($A619,'Raw - F'!$B:$P,15,FALSE),"")=0,"",IFERROR(VLOOKUP($A619,'Raw - F'!$B:$P,15,FALSE),""))</f>
        <v/>
      </c>
      <c r="J619" s="18">
        <f>IFERROR(VLOOKUP($A619,'Raw - F'!$B:$N,8,FALSE),"")</f>
        <v>4</v>
      </c>
      <c r="K619" s="18" t="str">
        <f>IFERROR(VLOOKUP($A619,'Raw - F'!$B:$V,16,FALSE),"")</f>
        <v>66-85</v>
      </c>
      <c r="L619" s="18" t="str">
        <f>IFERROR(VLOOKUP($A619,'Raw - F'!$B:$O,14,FALSE),"")</f>
        <v>A</v>
      </c>
      <c r="M619" s="18" t="str">
        <f>IFERROR(VLOOKUP($A619,'Raw - F'!$B:$O,6,FALSE),"")</f>
        <v>1m 6f</v>
      </c>
    </row>
    <row r="620" spans="1:13" x14ac:dyDescent="0.35">
      <c r="A620">
        <v>611</v>
      </c>
      <c r="B620" s="19">
        <f>IFERROR(VLOOKUP($A620,'Raw - F'!$B:$Q,2,FALSE),"")</f>
        <v>44072</v>
      </c>
      <c r="C620" s="18" t="str">
        <f>IFERROR(VLOOKUP($A620,'Raw - F'!$B:$Q,4,FALSE),"")</f>
        <v>South</v>
      </c>
      <c r="D620" s="18" t="str">
        <f>IFERROR(VLOOKUP($A620,'Raw - F'!$B:$Q,3,FALSE),"")</f>
        <v>GOODWOOD</v>
      </c>
      <c r="E620" s="18" t="str">
        <f>IFERROR(VLOOKUP($A620,'Raw - F'!$B:$Q,9,FALSE),"")</f>
        <v>WFA</v>
      </c>
      <c r="F620" s="18" t="str">
        <f>SUBSTITUTE(IFERROR(VLOOKUP($A620,'Raw - F'!$B:$N,13,FALSE),""),"0","")</f>
        <v>2YO</v>
      </c>
      <c r="G620" s="18" t="str">
        <f>SUBSTITUTE(IFERROR(VLOOKUP($A620,'Raw - F'!$B:$N,10,FALSE),""),"0","")</f>
        <v>Nov</v>
      </c>
      <c r="H620" s="18" t="str">
        <f>SUBSTITUTE(IFERROR(VLOOKUP($A620,'Raw - F'!$B:$N,11,FALSE),""),"0","")</f>
        <v>Auct</v>
      </c>
      <c r="I620" s="40">
        <f>IF(IFERROR(VLOOKUP($A620,'Raw - F'!$B:$P,15,FALSE),"")=0,"",IFERROR(VLOOKUP($A620,'Raw - F'!$B:$P,15,FALSE),""))</f>
        <v>45000</v>
      </c>
      <c r="J620" s="18">
        <f>IFERROR(VLOOKUP($A620,'Raw - F'!$B:$N,8,FALSE),"")</f>
        <v>5</v>
      </c>
      <c r="K620" s="18">
        <f>IFERROR(VLOOKUP($A620,'Raw - F'!$B:$V,16,FALSE),"")</f>
        <v>0</v>
      </c>
      <c r="L620" s="18" t="str">
        <f>IFERROR(VLOOKUP($A620,'Raw - F'!$B:$O,14,FALSE),"")</f>
        <v>F</v>
      </c>
      <c r="M620" s="18" t="str">
        <f>IFERROR(VLOOKUP($A620,'Raw - F'!$B:$O,6,FALSE),"")</f>
        <v>6f</v>
      </c>
    </row>
    <row r="621" spans="1:13" x14ac:dyDescent="0.35">
      <c r="A621">
        <v>612</v>
      </c>
      <c r="B621" s="19">
        <f>IFERROR(VLOOKUP($A621,'Raw - F'!$B:$Q,2,FALSE),"")</f>
        <v>44072</v>
      </c>
      <c r="C621" s="18" t="str">
        <f>IFERROR(VLOOKUP($A621,'Raw - F'!$B:$Q,4,FALSE),"")</f>
        <v>South</v>
      </c>
      <c r="D621" s="18" t="str">
        <f>IFERROR(VLOOKUP($A621,'Raw - F'!$B:$Q,3,FALSE),"")</f>
        <v>GOODWOOD</v>
      </c>
      <c r="E621" s="18" t="str">
        <f>IFERROR(VLOOKUP($A621,'Raw - F'!$B:$Q,9,FALSE),"")</f>
        <v>Hcap</v>
      </c>
      <c r="F621" s="18" t="str">
        <f>SUBSTITUTE(IFERROR(VLOOKUP($A621,'Raw - F'!$B:$N,13,FALSE),""),"0","")</f>
        <v>3YO+</v>
      </c>
      <c r="G621" s="18" t="str">
        <f>SUBSTITUTE(IFERROR(VLOOKUP($A621,'Raw - F'!$B:$N,10,FALSE),""),"0","")</f>
        <v/>
      </c>
      <c r="H621" s="18" t="str">
        <f>SUBSTITUTE(IFERROR(VLOOKUP($A621,'Raw - F'!$B:$N,11,FALSE),""),"0","")</f>
        <v/>
      </c>
      <c r="I621" s="40" t="str">
        <f>IF(IFERROR(VLOOKUP($A621,'Raw - F'!$B:$P,15,FALSE),"")=0,"",IFERROR(VLOOKUP($A621,'Raw - F'!$B:$P,15,FALSE),""))</f>
        <v/>
      </c>
      <c r="J621" s="18">
        <f>IFERROR(VLOOKUP($A621,'Raw - F'!$B:$N,8,FALSE),"")</f>
        <v>5</v>
      </c>
      <c r="K621" s="18" t="str">
        <f>IFERROR(VLOOKUP($A621,'Raw - F'!$B:$V,16,FALSE),"")</f>
        <v>51-70</v>
      </c>
      <c r="L621" s="18" t="str">
        <f>IFERROR(VLOOKUP($A621,'Raw - F'!$B:$O,14,FALSE),"")</f>
        <v>F</v>
      </c>
      <c r="M621" s="18" t="str">
        <f>IFERROR(VLOOKUP($A621,'Raw - F'!$B:$O,6,FALSE),"")</f>
        <v>6f</v>
      </c>
    </row>
    <row r="622" spans="1:13" x14ac:dyDescent="0.35">
      <c r="A622">
        <v>613</v>
      </c>
      <c r="B622" s="19">
        <f>IFERROR(VLOOKUP($A622,'Raw - F'!$B:$Q,2,FALSE),"")</f>
        <v>44072</v>
      </c>
      <c r="C622" s="18" t="str">
        <f>IFERROR(VLOOKUP($A622,'Raw - F'!$B:$Q,4,FALSE),"")</f>
        <v>Midlands</v>
      </c>
      <c r="D622" s="18" t="str">
        <f>IFERROR(VLOOKUP($A622,'Raw - F'!$B:$Q,3,FALSE),"")</f>
        <v>NEWMARKET</v>
      </c>
      <c r="E622" s="18" t="str">
        <f>IFERROR(VLOOKUP($A622,'Raw - F'!$B:$Q,9,FALSE),"")</f>
        <v>Hcap</v>
      </c>
      <c r="F622" s="18" t="str">
        <f>SUBSTITUTE(IFERROR(VLOOKUP($A622,'Raw - F'!$B:$N,13,FALSE),""),"0","")</f>
        <v>3YO+</v>
      </c>
      <c r="G622" s="18" t="str">
        <f>SUBSTITUTE(IFERROR(VLOOKUP($A622,'Raw - F'!$B:$N,10,FALSE),""),"0","")</f>
        <v/>
      </c>
      <c r="H622" s="18" t="str">
        <f>SUBSTITUTE(IFERROR(VLOOKUP($A622,'Raw - F'!$B:$N,11,FALSE),""),"0","")</f>
        <v/>
      </c>
      <c r="I622" s="40" t="str">
        <f>IF(IFERROR(VLOOKUP($A622,'Raw - F'!$B:$P,15,FALSE),"")=0,"",IFERROR(VLOOKUP($A622,'Raw - F'!$B:$P,15,FALSE),""))</f>
        <v/>
      </c>
      <c r="J622" s="18">
        <f>IFERROR(VLOOKUP($A622,'Raw - F'!$B:$N,8,FALSE),"")</f>
        <v>2</v>
      </c>
      <c r="K622" s="18" t="str">
        <f>IFERROR(VLOOKUP($A622,'Raw - F'!$B:$V,16,FALSE),"")</f>
        <v>86-105</v>
      </c>
      <c r="L622" s="18" t="str">
        <f>IFERROR(VLOOKUP($A622,'Raw - F'!$B:$O,14,FALSE),"")</f>
        <v>A</v>
      </c>
      <c r="M622" s="18" t="str">
        <f>IFERROR(VLOOKUP($A622,'Raw - F'!$B:$O,6,FALSE),"")</f>
        <v>1m 6f</v>
      </c>
    </row>
    <row r="623" spans="1:13" x14ac:dyDescent="0.35">
      <c r="A623">
        <v>614</v>
      </c>
      <c r="B623" s="19">
        <f>IFERROR(VLOOKUP($A623,'Raw - F'!$B:$Q,2,FALSE),"")</f>
        <v>44071</v>
      </c>
      <c r="C623" s="18" t="str">
        <f>IFERROR(VLOOKUP($A623,'Raw - F'!$B:$Q,4,FALSE),"")</f>
        <v>Midlands</v>
      </c>
      <c r="D623" s="18" t="str">
        <f>IFERROR(VLOOKUP($A623,'Raw - F'!$B:$Q,3,FALSE),"")</f>
        <v>NEWMARKET</v>
      </c>
      <c r="E623" s="18" t="str">
        <f>IFERROR(VLOOKUP($A623,'Raw - F'!$B:$Q,9,FALSE),"")</f>
        <v>Hcap</v>
      </c>
      <c r="F623" s="18" t="str">
        <f>SUBSTITUTE(IFERROR(VLOOKUP($A623,'Raw - F'!$B:$N,13,FALSE),""),"0","")</f>
        <v>3YO+</v>
      </c>
      <c r="G623" s="18" t="str">
        <f>SUBSTITUTE(IFERROR(VLOOKUP($A623,'Raw - F'!$B:$N,10,FALSE),""),"0","")</f>
        <v/>
      </c>
      <c r="H623" s="18" t="str">
        <f>SUBSTITUTE(IFERROR(VLOOKUP($A623,'Raw - F'!$B:$N,11,FALSE),""),"0","")</f>
        <v/>
      </c>
      <c r="I623" s="40" t="str">
        <f>IF(IFERROR(VLOOKUP($A623,'Raw - F'!$B:$P,15,FALSE),"")=0,"",IFERROR(VLOOKUP($A623,'Raw - F'!$B:$P,15,FALSE),""))</f>
        <v/>
      </c>
      <c r="J623" s="18">
        <f>IFERROR(VLOOKUP($A623,'Raw - F'!$B:$N,8,FALSE),"")</f>
        <v>4</v>
      </c>
      <c r="K623" s="18" t="str">
        <f>IFERROR(VLOOKUP($A623,'Raw - F'!$B:$V,16,FALSE),"")</f>
        <v>66-85</v>
      </c>
      <c r="L623" s="18" t="str">
        <f>IFERROR(VLOOKUP($A623,'Raw - F'!$B:$O,14,FALSE),"")</f>
        <v>A</v>
      </c>
      <c r="M623" s="18" t="str">
        <f>IFERROR(VLOOKUP($A623,'Raw - F'!$B:$O,6,FALSE),"")</f>
        <v>5f</v>
      </c>
    </row>
    <row r="624" spans="1:13" x14ac:dyDescent="0.35">
      <c r="A624">
        <v>615</v>
      </c>
      <c r="B624" s="19">
        <f>IFERROR(VLOOKUP($A624,'Raw - F'!$B:$Q,2,FALSE),"")</f>
        <v>44072</v>
      </c>
      <c r="C624" s="18" t="str">
        <f>IFERROR(VLOOKUP($A624,'Raw - F'!$B:$Q,4,FALSE),"")</f>
        <v>Midlands</v>
      </c>
      <c r="D624" s="18" t="str">
        <f>IFERROR(VLOOKUP($A624,'Raw - F'!$B:$Q,3,FALSE),"")</f>
        <v>NEWMARKET</v>
      </c>
      <c r="E624" s="18" t="str">
        <f>IFERROR(VLOOKUP($A624,'Raw - F'!$B:$Q,9,FALSE),"")</f>
        <v>WFA</v>
      </c>
      <c r="F624" s="18" t="str">
        <f>SUBSTITUTE(IFERROR(VLOOKUP($A624,'Raw - F'!$B:$N,13,FALSE),""),"0","")</f>
        <v>3YO+</v>
      </c>
      <c r="G624" s="18" t="str">
        <f>SUBSTITUTE(IFERROR(VLOOKUP($A624,'Raw - F'!$B:$N,10,FALSE),""),"0","")</f>
        <v/>
      </c>
      <c r="H624" s="18" t="str">
        <f>SUBSTITUTE(IFERROR(VLOOKUP($A624,'Raw - F'!$B:$N,11,FALSE),""),"0","")</f>
        <v/>
      </c>
      <c r="I624" s="40" t="str">
        <f>IF(IFERROR(VLOOKUP($A624,'Raw - F'!$B:$P,15,FALSE),"")=0,"",IFERROR(VLOOKUP($A624,'Raw - F'!$B:$P,15,FALSE),""))</f>
        <v/>
      </c>
      <c r="J624" s="18">
        <f>IFERROR(VLOOKUP($A624,'Raw - F'!$B:$N,8,FALSE),"")</f>
        <v>1</v>
      </c>
      <c r="K624" s="18">
        <f>IFERROR(VLOOKUP($A624,'Raw - F'!$B:$V,16,FALSE),"")</f>
        <v>0</v>
      </c>
      <c r="L624" s="18" t="str">
        <f>IFERROR(VLOOKUP($A624,'Raw - F'!$B:$O,14,FALSE),"")</f>
        <v>A</v>
      </c>
      <c r="M624" s="18" t="str">
        <f>IFERROR(VLOOKUP($A624,'Raw - F'!$B:$O,6,FALSE),"")</f>
        <v>6f</v>
      </c>
    </row>
    <row r="625" spans="1:13" x14ac:dyDescent="0.35">
      <c r="A625">
        <v>616</v>
      </c>
      <c r="B625" s="19">
        <f>IFERROR(VLOOKUP($A625,'Raw - F'!$B:$Q,2,FALSE),"")</f>
        <v>44072</v>
      </c>
      <c r="C625" s="18" t="str">
        <f>IFERROR(VLOOKUP($A625,'Raw - F'!$B:$Q,4,FALSE),"")</f>
        <v>Midlands</v>
      </c>
      <c r="D625" s="18" t="str">
        <f>IFERROR(VLOOKUP($A625,'Raw - F'!$B:$Q,3,FALSE),"")</f>
        <v>NEWMARKET</v>
      </c>
      <c r="E625" s="18" t="str">
        <f>IFERROR(VLOOKUP($A625,'Raw - F'!$B:$Q,9,FALSE),"")</f>
        <v>Hcap</v>
      </c>
      <c r="F625" s="18" t="str">
        <f>SUBSTITUTE(IFERROR(VLOOKUP($A625,'Raw - F'!$B:$N,13,FALSE),""),"0","")</f>
        <v>2YO</v>
      </c>
      <c r="G625" s="18" t="str">
        <f>SUBSTITUTE(IFERROR(VLOOKUP($A625,'Raw - F'!$B:$N,10,FALSE),""),"0","")</f>
        <v/>
      </c>
      <c r="H625" s="18" t="str">
        <f>SUBSTITUTE(IFERROR(VLOOKUP($A625,'Raw - F'!$B:$N,11,FALSE),""),"0","")</f>
        <v/>
      </c>
      <c r="I625" s="40" t="str">
        <f>IF(IFERROR(VLOOKUP($A625,'Raw - F'!$B:$P,15,FALSE),"")=0,"",IFERROR(VLOOKUP($A625,'Raw - F'!$B:$P,15,FALSE),""))</f>
        <v/>
      </c>
      <c r="J625" s="18">
        <f>IFERROR(VLOOKUP($A625,'Raw - F'!$B:$N,8,FALSE),"")</f>
        <v>3</v>
      </c>
      <c r="K625" s="18" t="str">
        <f>IFERROR(VLOOKUP($A625,'Raw - F'!$B:$V,16,FALSE),"")</f>
        <v>71-90</v>
      </c>
      <c r="L625" s="18" t="str">
        <f>IFERROR(VLOOKUP($A625,'Raw - F'!$B:$O,14,FALSE),"")</f>
        <v>A</v>
      </c>
      <c r="M625" s="18" t="str">
        <f>IFERROR(VLOOKUP($A625,'Raw - F'!$B:$O,6,FALSE),"")</f>
        <v>7f</v>
      </c>
    </row>
    <row r="626" spans="1:13" x14ac:dyDescent="0.35">
      <c r="A626">
        <v>617</v>
      </c>
      <c r="B626" s="19">
        <f>IFERROR(VLOOKUP($A626,'Raw - F'!$B:$Q,2,FALSE),"")</f>
        <v>44072</v>
      </c>
      <c r="C626" s="18" t="str">
        <f>IFERROR(VLOOKUP($A626,'Raw - F'!$B:$Q,4,FALSE),"")</f>
        <v>Midlands</v>
      </c>
      <c r="D626" s="18" t="str">
        <f>IFERROR(VLOOKUP($A626,'Raw - F'!$B:$Q,3,FALSE),"")</f>
        <v>NEWMARKET</v>
      </c>
      <c r="E626" s="18" t="str">
        <f>IFERROR(VLOOKUP($A626,'Raw - F'!$B:$Q,9,FALSE),"")</f>
        <v>Hcap</v>
      </c>
      <c r="F626" s="18" t="str">
        <f>SUBSTITUTE(IFERROR(VLOOKUP($A626,'Raw - F'!$B:$N,13,FALSE),""),"0","")</f>
        <v>3YO</v>
      </c>
      <c r="G626" s="18" t="str">
        <f>SUBSTITUTE(IFERROR(VLOOKUP($A626,'Raw - F'!$B:$N,10,FALSE),""),"0","")</f>
        <v/>
      </c>
      <c r="H626" s="18" t="str">
        <f>SUBSTITUTE(IFERROR(VLOOKUP($A626,'Raw - F'!$B:$N,11,FALSE),""),"0","")</f>
        <v/>
      </c>
      <c r="I626" s="40" t="str">
        <f>IF(IFERROR(VLOOKUP($A626,'Raw - F'!$B:$P,15,FALSE),"")=0,"",IFERROR(VLOOKUP($A626,'Raw - F'!$B:$P,15,FALSE),""))</f>
        <v/>
      </c>
      <c r="J626" s="18">
        <f>IFERROR(VLOOKUP($A626,'Raw - F'!$B:$N,8,FALSE),"")</f>
        <v>3</v>
      </c>
      <c r="K626" s="18" t="str">
        <f>IFERROR(VLOOKUP($A626,'Raw - F'!$B:$V,16,FALSE),"")</f>
        <v>76-95</v>
      </c>
      <c r="L626" s="18" t="str">
        <f>IFERROR(VLOOKUP($A626,'Raw - F'!$B:$O,14,FALSE),"")</f>
        <v>A</v>
      </c>
      <c r="M626" s="18" t="str">
        <f>IFERROR(VLOOKUP($A626,'Raw - F'!$B:$O,6,FALSE),"")</f>
        <v>7f</v>
      </c>
    </row>
    <row r="627" spans="1:13" x14ac:dyDescent="0.35">
      <c r="A627">
        <v>618</v>
      </c>
      <c r="B627" s="19">
        <f>IFERROR(VLOOKUP($A627,'Raw - F'!$B:$Q,2,FALSE),"")</f>
        <v>44072</v>
      </c>
      <c r="C627" s="18" t="str">
        <f>IFERROR(VLOOKUP($A627,'Raw - F'!$B:$Q,4,FALSE),"")</f>
        <v>Midlands</v>
      </c>
      <c r="D627" s="18" t="str">
        <f>IFERROR(VLOOKUP($A627,'Raw - F'!$B:$Q,3,FALSE),"")</f>
        <v>NEWMARKET</v>
      </c>
      <c r="E627" s="18" t="str">
        <f>IFERROR(VLOOKUP($A627,'Raw - F'!$B:$Q,9,FALSE),"")</f>
        <v>WFA</v>
      </c>
      <c r="F627" s="18" t="str">
        <f>SUBSTITUTE(IFERROR(VLOOKUP($A627,'Raw - F'!$B:$N,13,FALSE),""),"0","")</f>
        <v>2YO</v>
      </c>
      <c r="G627" s="18" t="str">
        <f>SUBSTITUTE(IFERROR(VLOOKUP($A627,'Raw - F'!$B:$N,10,FALSE),""),"0","")</f>
        <v>Nov</v>
      </c>
      <c r="H627" s="18" t="str">
        <f>SUBSTITUTE(IFERROR(VLOOKUP($A627,'Raw - F'!$B:$N,11,FALSE),""),"0","")</f>
        <v/>
      </c>
      <c r="I627" s="40" t="str">
        <f>IF(IFERROR(VLOOKUP($A627,'Raw - F'!$B:$P,15,FALSE),"")=0,"",IFERROR(VLOOKUP($A627,'Raw - F'!$B:$P,15,FALSE),""))</f>
        <v/>
      </c>
      <c r="J627" s="18">
        <f>IFERROR(VLOOKUP($A627,'Raw - F'!$B:$N,8,FALSE),"")</f>
        <v>5</v>
      </c>
      <c r="K627" s="18">
        <f>IFERROR(VLOOKUP($A627,'Raw - F'!$B:$V,16,FALSE),"")</f>
        <v>0</v>
      </c>
      <c r="L627" s="18" t="str">
        <f>IFERROR(VLOOKUP($A627,'Raw - F'!$B:$O,14,FALSE),"")</f>
        <v>A</v>
      </c>
      <c r="M627" s="18" t="str">
        <f>IFERROR(VLOOKUP($A627,'Raw - F'!$B:$O,6,FALSE),"")</f>
        <v>6f</v>
      </c>
    </row>
    <row r="628" spans="1:13" x14ac:dyDescent="0.35">
      <c r="A628">
        <v>619</v>
      </c>
      <c r="B628" s="19">
        <f>IFERROR(VLOOKUP($A628,'Raw - F'!$B:$Q,2,FALSE),"")</f>
        <v>44072</v>
      </c>
      <c r="C628" s="18" t="str">
        <f>IFERROR(VLOOKUP($A628,'Raw - F'!$B:$Q,4,FALSE),"")</f>
        <v>Midlands</v>
      </c>
      <c r="D628" s="18" t="str">
        <f>IFERROR(VLOOKUP($A628,'Raw - F'!$B:$Q,3,FALSE),"")</f>
        <v>NEWMARKET</v>
      </c>
      <c r="E628" s="18" t="str">
        <f>IFERROR(VLOOKUP($A628,'Raw - F'!$B:$Q,9,FALSE),"")</f>
        <v>Hcap</v>
      </c>
      <c r="F628" s="18" t="str">
        <f>SUBSTITUTE(IFERROR(VLOOKUP($A628,'Raw - F'!$B:$N,13,FALSE),""),"0","")</f>
        <v>3YO+</v>
      </c>
      <c r="G628" s="18" t="str">
        <f>SUBSTITUTE(IFERROR(VLOOKUP($A628,'Raw - F'!$B:$N,10,FALSE),""),"0","")</f>
        <v/>
      </c>
      <c r="H628" s="18" t="str">
        <f>SUBSTITUTE(IFERROR(VLOOKUP($A628,'Raw - F'!$B:$N,11,FALSE),""),"0","")</f>
        <v/>
      </c>
      <c r="I628" s="40" t="str">
        <f>IF(IFERROR(VLOOKUP($A628,'Raw - F'!$B:$P,15,FALSE),"")=0,"",IFERROR(VLOOKUP($A628,'Raw - F'!$B:$P,15,FALSE),""))</f>
        <v/>
      </c>
      <c r="J628" s="18">
        <f>IFERROR(VLOOKUP($A628,'Raw - F'!$B:$N,8,FALSE),"")</f>
        <v>4</v>
      </c>
      <c r="K628" s="18" t="str">
        <f>IFERROR(VLOOKUP($A628,'Raw - F'!$B:$V,16,FALSE),"")</f>
        <v>66-85</v>
      </c>
      <c r="L628" s="18" t="str">
        <f>IFERROR(VLOOKUP($A628,'Raw - F'!$B:$O,14,FALSE),"")</f>
        <v>A</v>
      </c>
      <c r="M628" s="18" t="str">
        <f>IFERROR(VLOOKUP($A628,'Raw - F'!$B:$O,6,FALSE),"")</f>
        <v>1m 2f</v>
      </c>
    </row>
    <row r="629" spans="1:13" x14ac:dyDescent="0.35">
      <c r="A629">
        <v>620</v>
      </c>
      <c r="B629" s="19">
        <f>IFERROR(VLOOKUP($A629,'Raw - F'!$B:$Q,2,FALSE),"")</f>
        <v>44072</v>
      </c>
      <c r="C629" s="18" t="str">
        <f>IFERROR(VLOOKUP($A629,'Raw - F'!$B:$Q,4,FALSE),"")</f>
        <v>Midlands</v>
      </c>
      <c r="D629" s="18" t="str">
        <f>IFERROR(VLOOKUP($A629,'Raw - F'!$B:$Q,3,FALSE),"")</f>
        <v>NEWMARKET</v>
      </c>
      <c r="E629" s="18" t="str">
        <f>IFERROR(VLOOKUP($A629,'Raw - F'!$B:$Q,9,FALSE),"")</f>
        <v>WFA</v>
      </c>
      <c r="F629" s="18" t="str">
        <f>SUBSTITUTE(IFERROR(VLOOKUP($A629,'Raw - F'!$B:$N,13,FALSE),""),"0","")</f>
        <v>3YO+</v>
      </c>
      <c r="G629" s="18" t="str">
        <f>SUBSTITUTE(IFERROR(VLOOKUP($A629,'Raw - F'!$B:$N,10,FALSE),""),"0","")</f>
        <v>Mdn</v>
      </c>
      <c r="H629" s="18" t="str">
        <f>SUBSTITUTE(IFERROR(VLOOKUP($A629,'Raw - F'!$B:$N,11,FALSE),""),"0","")</f>
        <v/>
      </c>
      <c r="I629" s="40" t="str">
        <f>IF(IFERROR(VLOOKUP($A629,'Raw - F'!$B:$P,15,FALSE),"")=0,"",IFERROR(VLOOKUP($A629,'Raw - F'!$B:$P,15,FALSE),""))</f>
        <v/>
      </c>
      <c r="J629" s="18">
        <f>IFERROR(VLOOKUP($A629,'Raw - F'!$B:$N,8,FALSE),"")</f>
        <v>5</v>
      </c>
      <c r="K629" s="18">
        <f>IFERROR(VLOOKUP($A629,'Raw - F'!$B:$V,16,FALSE),"")</f>
        <v>0</v>
      </c>
      <c r="L629" s="18" t="str">
        <f>IFERROR(VLOOKUP($A629,'Raw - F'!$B:$O,14,FALSE),"")</f>
        <v>A</v>
      </c>
      <c r="M629" s="18" t="str">
        <f>IFERROR(VLOOKUP($A629,'Raw - F'!$B:$O,6,FALSE),"")</f>
        <v>1m 4f</v>
      </c>
    </row>
    <row r="630" spans="1:13" x14ac:dyDescent="0.35">
      <c r="A630">
        <v>621</v>
      </c>
      <c r="B630" s="19">
        <f>IFERROR(VLOOKUP($A630,'Raw - F'!$B:$Q,2,FALSE),"")</f>
        <v>44072</v>
      </c>
      <c r="C630" s="18" t="str">
        <f>IFERROR(VLOOKUP($A630,'Raw - F'!$B:$Q,4,FALSE),"")</f>
        <v>North</v>
      </c>
      <c r="D630" s="18" t="str">
        <f>IFERROR(VLOOKUP($A630,'Raw - F'!$B:$Q,3,FALSE),"")</f>
        <v>REDCAR</v>
      </c>
      <c r="E630" s="18" t="str">
        <f>IFERROR(VLOOKUP($A630,'Raw - F'!$B:$Q,9,FALSE),"")</f>
        <v>Hcap</v>
      </c>
      <c r="F630" s="18" t="str">
        <f>SUBSTITUTE(IFERROR(VLOOKUP($A630,'Raw - F'!$B:$N,13,FALSE),""),"0","")</f>
        <v>3YO+</v>
      </c>
      <c r="G630" s="18" t="str">
        <f>SUBSTITUTE(IFERROR(VLOOKUP($A630,'Raw - F'!$B:$N,10,FALSE),""),"0","")</f>
        <v/>
      </c>
      <c r="H630" s="18" t="str">
        <f>SUBSTITUTE(IFERROR(VLOOKUP($A630,'Raw - F'!$B:$N,11,FALSE),""),"0","")</f>
        <v/>
      </c>
      <c r="I630" s="40" t="str">
        <f>IF(IFERROR(VLOOKUP($A630,'Raw - F'!$B:$P,15,FALSE),"")=0,"",IFERROR(VLOOKUP($A630,'Raw - F'!$B:$P,15,FALSE),""))</f>
        <v/>
      </c>
      <c r="J630" s="18">
        <f>IFERROR(VLOOKUP($A630,'Raw - F'!$B:$N,8,FALSE),"")</f>
        <v>3</v>
      </c>
      <c r="K630" s="18" t="str">
        <f>IFERROR(VLOOKUP($A630,'Raw - F'!$B:$V,16,FALSE),"")</f>
        <v>76-95</v>
      </c>
      <c r="L630" s="18" t="str">
        <f>IFERROR(VLOOKUP($A630,'Raw - F'!$B:$O,14,FALSE),"")</f>
        <v>A</v>
      </c>
      <c r="M630" s="18" t="str">
        <f>IFERROR(VLOOKUP($A630,'Raw - F'!$B:$O,6,FALSE),"")</f>
        <v>1m</v>
      </c>
    </row>
    <row r="631" spans="1:13" x14ac:dyDescent="0.35">
      <c r="A631">
        <v>622</v>
      </c>
      <c r="B631" s="19">
        <f>IFERROR(VLOOKUP($A631,'Raw - F'!$B:$Q,2,FALSE),"")</f>
        <v>44072</v>
      </c>
      <c r="C631" s="18" t="str">
        <f>IFERROR(VLOOKUP($A631,'Raw - F'!$B:$Q,4,FALSE),"")</f>
        <v>North</v>
      </c>
      <c r="D631" s="18" t="str">
        <f>IFERROR(VLOOKUP($A631,'Raw - F'!$B:$Q,3,FALSE),"")</f>
        <v>REDCAR</v>
      </c>
      <c r="E631" s="18" t="str">
        <f>IFERROR(VLOOKUP($A631,'Raw - F'!$B:$Q,9,FALSE),"")</f>
        <v>Hcap</v>
      </c>
      <c r="F631" s="18" t="str">
        <f>SUBSTITUTE(IFERROR(VLOOKUP($A631,'Raw - F'!$B:$N,13,FALSE),""),"0","")</f>
        <v>3YO+</v>
      </c>
      <c r="G631" s="18" t="str">
        <f>SUBSTITUTE(IFERROR(VLOOKUP($A631,'Raw - F'!$B:$N,10,FALSE),""),"0","")</f>
        <v/>
      </c>
      <c r="H631" s="18" t="str">
        <f>SUBSTITUTE(IFERROR(VLOOKUP($A631,'Raw - F'!$B:$N,11,FALSE),""),"0","")</f>
        <v/>
      </c>
      <c r="I631" s="40" t="str">
        <f>IF(IFERROR(VLOOKUP($A631,'Raw - F'!$B:$P,15,FALSE),"")=0,"",IFERROR(VLOOKUP($A631,'Raw - F'!$B:$P,15,FALSE),""))</f>
        <v/>
      </c>
      <c r="J631" s="18">
        <f>IFERROR(VLOOKUP($A631,'Raw - F'!$B:$N,8,FALSE),"")</f>
        <v>5</v>
      </c>
      <c r="K631" s="18" t="str">
        <f>IFERROR(VLOOKUP($A631,'Raw - F'!$B:$V,16,FALSE),"")</f>
        <v>56-75</v>
      </c>
      <c r="L631" s="18" t="str">
        <f>IFERROR(VLOOKUP($A631,'Raw - F'!$B:$O,14,FALSE),"")</f>
        <v>A</v>
      </c>
      <c r="M631" s="18" t="str">
        <f>IFERROR(VLOOKUP($A631,'Raw - F'!$B:$O,6,FALSE),"")</f>
        <v>1m 2f</v>
      </c>
    </row>
    <row r="632" spans="1:13" x14ac:dyDescent="0.35">
      <c r="A632">
        <v>623</v>
      </c>
      <c r="B632" s="19">
        <f>IFERROR(VLOOKUP($A632,'Raw - F'!$B:$Q,2,FALSE),"")</f>
        <v>44072</v>
      </c>
      <c r="C632" s="18" t="str">
        <f>IFERROR(VLOOKUP($A632,'Raw - F'!$B:$Q,4,FALSE),"")</f>
        <v>North</v>
      </c>
      <c r="D632" s="18" t="str">
        <f>IFERROR(VLOOKUP($A632,'Raw - F'!$B:$Q,3,FALSE),"")</f>
        <v>REDCAR</v>
      </c>
      <c r="E632" s="18" t="str">
        <f>IFERROR(VLOOKUP($A632,'Raw - F'!$B:$Q,9,FALSE),"")</f>
        <v>Hcap</v>
      </c>
      <c r="F632" s="18" t="str">
        <f>SUBSTITUTE(IFERROR(VLOOKUP($A632,'Raw - F'!$B:$N,13,FALSE),""),"0","")</f>
        <v>3YO+</v>
      </c>
      <c r="G632" s="18" t="str">
        <f>SUBSTITUTE(IFERROR(VLOOKUP($A632,'Raw - F'!$B:$N,10,FALSE),""),"0","")</f>
        <v/>
      </c>
      <c r="H632" s="18" t="str">
        <f>SUBSTITUTE(IFERROR(VLOOKUP($A632,'Raw - F'!$B:$N,11,FALSE),""),"0","")</f>
        <v/>
      </c>
      <c r="I632" s="40" t="str">
        <f>IF(IFERROR(VLOOKUP($A632,'Raw - F'!$B:$P,15,FALSE),"")=0,"",IFERROR(VLOOKUP($A632,'Raw - F'!$B:$P,15,FALSE),""))</f>
        <v/>
      </c>
      <c r="J632" s="18">
        <f>IFERROR(VLOOKUP($A632,'Raw - F'!$B:$N,8,FALSE),"")</f>
        <v>4</v>
      </c>
      <c r="K632" s="18" t="str">
        <f>IFERROR(VLOOKUP($A632,'Raw - F'!$B:$V,16,FALSE),"")</f>
        <v>66-85</v>
      </c>
      <c r="L632" s="18" t="str">
        <f>IFERROR(VLOOKUP($A632,'Raw - F'!$B:$O,14,FALSE),"")</f>
        <v>A</v>
      </c>
      <c r="M632" s="18" t="str">
        <f>IFERROR(VLOOKUP($A632,'Raw - F'!$B:$O,6,FALSE),"")</f>
        <v>2m+</v>
      </c>
    </row>
    <row r="633" spans="1:13" x14ac:dyDescent="0.35">
      <c r="A633">
        <v>624</v>
      </c>
      <c r="B633" s="19">
        <f>IFERROR(VLOOKUP($A633,'Raw - F'!$B:$Q,2,FALSE),"")</f>
        <v>44072</v>
      </c>
      <c r="C633" s="18" t="str">
        <f>IFERROR(VLOOKUP($A633,'Raw - F'!$B:$Q,4,FALSE),"")</f>
        <v>North</v>
      </c>
      <c r="D633" s="18" t="str">
        <f>IFERROR(VLOOKUP($A633,'Raw - F'!$B:$Q,3,FALSE),"")</f>
        <v>REDCAR</v>
      </c>
      <c r="E633" s="18" t="str">
        <f>IFERROR(VLOOKUP($A633,'Raw - F'!$B:$Q,9,FALSE),"")</f>
        <v>Hcap</v>
      </c>
      <c r="F633" s="18" t="str">
        <f>SUBSTITUTE(IFERROR(VLOOKUP($A633,'Raw - F'!$B:$N,13,FALSE),""),"0","")</f>
        <v>3YO+</v>
      </c>
      <c r="G633" s="18" t="str">
        <f>SUBSTITUTE(IFERROR(VLOOKUP($A633,'Raw - F'!$B:$N,10,FALSE),""),"0","")</f>
        <v/>
      </c>
      <c r="H633" s="18" t="str">
        <f>SUBSTITUTE(IFERROR(VLOOKUP($A633,'Raw - F'!$B:$N,11,FALSE),""),"0","")</f>
        <v/>
      </c>
      <c r="I633" s="40" t="str">
        <f>IF(IFERROR(VLOOKUP($A633,'Raw - F'!$B:$P,15,FALSE),"")=0,"",IFERROR(VLOOKUP($A633,'Raw - F'!$B:$P,15,FALSE),""))</f>
        <v/>
      </c>
      <c r="J633" s="18">
        <f>IFERROR(VLOOKUP($A633,'Raw - F'!$B:$N,8,FALSE),"")</f>
        <v>6</v>
      </c>
      <c r="K633" s="18" t="str">
        <f>IFERROR(VLOOKUP($A633,'Raw - F'!$B:$V,16,FALSE),"")</f>
        <v>41-60</v>
      </c>
      <c r="L633" s="18" t="str">
        <f>IFERROR(VLOOKUP($A633,'Raw - F'!$B:$O,14,FALSE),"")</f>
        <v>A</v>
      </c>
      <c r="M633" s="18" t="str">
        <f>IFERROR(VLOOKUP($A633,'Raw - F'!$B:$O,6,FALSE),"")</f>
        <v>6f</v>
      </c>
    </row>
    <row r="634" spans="1:13" x14ac:dyDescent="0.35">
      <c r="A634">
        <v>625</v>
      </c>
      <c r="B634" s="19">
        <f>IFERROR(VLOOKUP($A634,'Raw - F'!$B:$Q,2,FALSE),"")</f>
        <v>44072</v>
      </c>
      <c r="C634" s="18" t="str">
        <f>IFERROR(VLOOKUP($A634,'Raw - F'!$B:$Q,4,FALSE),"")</f>
        <v>North</v>
      </c>
      <c r="D634" s="18" t="str">
        <f>IFERROR(VLOOKUP($A634,'Raw - F'!$B:$Q,3,FALSE),"")</f>
        <v>REDCAR</v>
      </c>
      <c r="E634" s="18" t="str">
        <f>IFERROR(VLOOKUP($A634,'Raw - F'!$B:$Q,9,FALSE),"")</f>
        <v>WFA</v>
      </c>
      <c r="F634" s="18" t="str">
        <f>SUBSTITUTE(IFERROR(VLOOKUP($A634,'Raw - F'!$B:$N,13,FALSE),""),"0","")</f>
        <v>2YO</v>
      </c>
      <c r="G634" s="18" t="str">
        <f>SUBSTITUTE(IFERROR(VLOOKUP($A634,'Raw - F'!$B:$N,10,FALSE),""),"0","")</f>
        <v>Nov</v>
      </c>
      <c r="H634" s="18" t="str">
        <f>SUBSTITUTE(IFERROR(VLOOKUP($A634,'Raw - F'!$B:$N,11,FALSE),""),"0","")</f>
        <v>Auct</v>
      </c>
      <c r="I634" s="40">
        <f>IF(IFERROR(VLOOKUP($A634,'Raw - F'!$B:$P,15,FALSE),"")=0,"",IFERROR(VLOOKUP($A634,'Raw - F'!$B:$P,15,FALSE),""))</f>
        <v>28000</v>
      </c>
      <c r="J634" s="18">
        <f>IFERROR(VLOOKUP($A634,'Raw - F'!$B:$N,8,FALSE),"")</f>
        <v>5</v>
      </c>
      <c r="K634" s="18">
        <f>IFERROR(VLOOKUP($A634,'Raw - F'!$B:$V,16,FALSE),"")</f>
        <v>0</v>
      </c>
      <c r="L634" s="18" t="str">
        <f>IFERROR(VLOOKUP($A634,'Raw - F'!$B:$O,14,FALSE),"")</f>
        <v>F</v>
      </c>
      <c r="M634" s="18" t="str">
        <f>IFERROR(VLOOKUP($A634,'Raw - F'!$B:$O,6,FALSE),"")</f>
        <v>7f</v>
      </c>
    </row>
    <row r="635" spans="1:13" x14ac:dyDescent="0.35">
      <c r="A635">
        <v>626</v>
      </c>
      <c r="B635" s="19">
        <f>IFERROR(VLOOKUP($A635,'Raw - F'!$B:$Q,2,FALSE),"")</f>
        <v>44072</v>
      </c>
      <c r="C635" s="18" t="str">
        <f>IFERROR(VLOOKUP($A635,'Raw - F'!$B:$Q,4,FALSE),"")</f>
        <v>North</v>
      </c>
      <c r="D635" s="18" t="str">
        <f>IFERROR(VLOOKUP($A635,'Raw - F'!$B:$Q,3,FALSE),"")</f>
        <v>REDCAR</v>
      </c>
      <c r="E635" s="18" t="str">
        <f>IFERROR(VLOOKUP($A635,'Raw - F'!$B:$Q,9,FALSE),"")</f>
        <v>WFA</v>
      </c>
      <c r="F635" s="18" t="str">
        <f>SUBSTITUTE(IFERROR(VLOOKUP($A635,'Raw - F'!$B:$N,13,FALSE),""),"0","")</f>
        <v>2YO</v>
      </c>
      <c r="G635" s="18" t="str">
        <f>SUBSTITUTE(IFERROR(VLOOKUP($A635,'Raw - F'!$B:$N,10,FALSE),""),"0","")</f>
        <v>Nov</v>
      </c>
      <c r="H635" s="18" t="str">
        <f>SUBSTITUTE(IFERROR(VLOOKUP($A635,'Raw - F'!$B:$N,11,FALSE),""),"0","")</f>
        <v/>
      </c>
      <c r="I635" s="40" t="str">
        <f>IF(IFERROR(VLOOKUP($A635,'Raw - F'!$B:$P,15,FALSE),"")=0,"",IFERROR(VLOOKUP($A635,'Raw - F'!$B:$P,15,FALSE),""))</f>
        <v/>
      </c>
      <c r="J635" s="18">
        <f>IFERROR(VLOOKUP($A635,'Raw - F'!$B:$N,8,FALSE),"")</f>
        <v>5</v>
      </c>
      <c r="K635" s="18">
        <f>IFERROR(VLOOKUP($A635,'Raw - F'!$B:$V,16,FALSE),"")</f>
        <v>0</v>
      </c>
      <c r="L635" s="18" t="str">
        <f>IFERROR(VLOOKUP($A635,'Raw - F'!$B:$O,14,FALSE),"")</f>
        <v>A</v>
      </c>
      <c r="M635" s="18" t="str">
        <f>IFERROR(VLOOKUP($A635,'Raw - F'!$B:$O,6,FALSE),"")</f>
        <v>6f</v>
      </c>
    </row>
    <row r="636" spans="1:13" x14ac:dyDescent="0.35">
      <c r="A636">
        <v>627</v>
      </c>
      <c r="B636" s="19">
        <f>IFERROR(VLOOKUP($A636,'Raw - F'!$B:$Q,2,FALSE),"")</f>
        <v>44072</v>
      </c>
      <c r="C636" s="18" t="str">
        <f>IFERROR(VLOOKUP($A636,'Raw - F'!$B:$Q,4,FALSE),"")</f>
        <v>North</v>
      </c>
      <c r="D636" s="18" t="str">
        <f>IFERROR(VLOOKUP($A636,'Raw - F'!$B:$Q,3,FALSE),"")</f>
        <v>REDCAR</v>
      </c>
      <c r="E636" s="18" t="str">
        <f>IFERROR(VLOOKUP($A636,'Raw - F'!$B:$Q,9,FALSE),"")</f>
        <v>Hcap</v>
      </c>
      <c r="F636" s="18" t="str">
        <f>SUBSTITUTE(IFERROR(VLOOKUP($A636,'Raw - F'!$B:$N,13,FALSE),""),"0","")</f>
        <v>3YO+</v>
      </c>
      <c r="G636" s="18" t="str">
        <f>SUBSTITUTE(IFERROR(VLOOKUP($A636,'Raw - F'!$B:$N,10,FALSE),""),"0","")</f>
        <v/>
      </c>
      <c r="H636" s="18" t="str">
        <f>SUBSTITUTE(IFERROR(VLOOKUP($A636,'Raw - F'!$B:$N,11,FALSE),""),"0","")</f>
        <v/>
      </c>
      <c r="I636" s="40" t="str">
        <f>IF(IFERROR(VLOOKUP($A636,'Raw - F'!$B:$P,15,FALSE),"")=0,"",IFERROR(VLOOKUP($A636,'Raw - F'!$B:$P,15,FALSE),""))</f>
        <v/>
      </c>
      <c r="J636" s="18">
        <f>IFERROR(VLOOKUP($A636,'Raw - F'!$B:$N,8,FALSE),"")</f>
        <v>5</v>
      </c>
      <c r="K636" s="18" t="str">
        <f>IFERROR(VLOOKUP($A636,'Raw - F'!$B:$V,16,FALSE),"")</f>
        <v>56-75</v>
      </c>
      <c r="L636" s="18" t="str">
        <f>IFERROR(VLOOKUP($A636,'Raw - F'!$B:$O,14,FALSE),"")</f>
        <v>A</v>
      </c>
      <c r="M636" s="18" t="str">
        <f>IFERROR(VLOOKUP($A636,'Raw - F'!$B:$O,6,FALSE),"")</f>
        <v>6f</v>
      </c>
    </row>
    <row r="637" spans="1:13" x14ac:dyDescent="0.35">
      <c r="A637">
        <v>628</v>
      </c>
      <c r="B637" s="19">
        <f>IFERROR(VLOOKUP($A637,'Raw - F'!$B:$Q,2,FALSE),"")</f>
        <v>44072</v>
      </c>
      <c r="C637" s="18" t="str">
        <f>IFERROR(VLOOKUP($A637,'Raw - F'!$B:$Q,4,FALSE),"")</f>
        <v>North</v>
      </c>
      <c r="D637" s="18" t="str">
        <f>IFERROR(VLOOKUP($A637,'Raw - F'!$B:$Q,3,FALSE),"")</f>
        <v>REDCAR</v>
      </c>
      <c r="E637" s="18" t="str">
        <f>IFERROR(VLOOKUP($A637,'Raw - F'!$B:$Q,9,FALSE),"")</f>
        <v>WFA</v>
      </c>
      <c r="F637" s="18" t="str">
        <f>SUBSTITUTE(IFERROR(VLOOKUP($A637,'Raw - F'!$B:$N,13,FALSE),""),"0","")</f>
        <v>3YO+</v>
      </c>
      <c r="G637" s="18" t="str">
        <f>SUBSTITUTE(IFERROR(VLOOKUP($A637,'Raw - F'!$B:$N,10,FALSE),""),"0","")</f>
        <v>Nov</v>
      </c>
      <c r="H637" s="18" t="str">
        <f>SUBSTITUTE(IFERROR(VLOOKUP($A637,'Raw - F'!$B:$N,11,FALSE),""),"0","")</f>
        <v/>
      </c>
      <c r="I637" s="40" t="str">
        <f>IF(IFERROR(VLOOKUP($A637,'Raw - F'!$B:$P,15,FALSE),"")=0,"",IFERROR(VLOOKUP($A637,'Raw - F'!$B:$P,15,FALSE),""))</f>
        <v/>
      </c>
      <c r="J637" s="18">
        <f>IFERROR(VLOOKUP($A637,'Raw - F'!$B:$N,8,FALSE),"")</f>
        <v>5</v>
      </c>
      <c r="K637" s="18">
        <f>IFERROR(VLOOKUP($A637,'Raw - F'!$B:$V,16,FALSE),"")</f>
        <v>0</v>
      </c>
      <c r="L637" s="18" t="str">
        <f>IFERROR(VLOOKUP($A637,'Raw - F'!$B:$O,14,FALSE),"")</f>
        <v>A</v>
      </c>
      <c r="M637" s="18" t="str">
        <f>IFERROR(VLOOKUP($A637,'Raw - F'!$B:$O,6,FALSE),"")</f>
        <v>1m</v>
      </c>
    </row>
    <row r="638" spans="1:13" x14ac:dyDescent="0.35">
      <c r="A638">
        <v>629</v>
      </c>
      <c r="B638" s="19">
        <f>IFERROR(VLOOKUP($A638,'Raw - F'!$B:$Q,2,FALSE),"")</f>
        <v>44072</v>
      </c>
      <c r="C638" s="18" t="str">
        <f>IFERROR(VLOOKUP($A638,'Raw - F'!$B:$Q,4,FALSE),"")</f>
        <v>South</v>
      </c>
      <c r="D638" s="18" t="str">
        <f>IFERROR(VLOOKUP($A638,'Raw - F'!$B:$Q,3,FALSE),"")</f>
        <v>WINDSOR</v>
      </c>
      <c r="E638" s="18" t="str">
        <f>IFERROR(VLOOKUP($A638,'Raw - F'!$B:$Q,9,FALSE),"")</f>
        <v>WFA</v>
      </c>
      <c r="F638" s="18" t="str">
        <f>SUBSTITUTE(IFERROR(VLOOKUP($A638,'Raw - F'!$B:$N,13,FALSE),""),"0","")</f>
        <v>2YO</v>
      </c>
      <c r="G638" s="18" t="str">
        <f>SUBSTITUTE(IFERROR(VLOOKUP($A638,'Raw - F'!$B:$N,10,FALSE),""),"0","")</f>
        <v>Nov</v>
      </c>
      <c r="H638" s="18" t="str">
        <f>SUBSTITUTE(IFERROR(VLOOKUP($A638,'Raw - F'!$B:$N,11,FALSE),""),"0","")</f>
        <v/>
      </c>
      <c r="I638" s="40" t="str">
        <f>IF(IFERROR(VLOOKUP($A638,'Raw - F'!$B:$P,15,FALSE),"")=0,"",IFERROR(VLOOKUP($A638,'Raw - F'!$B:$P,15,FALSE),""))</f>
        <v/>
      </c>
      <c r="J638" s="18">
        <f>IFERROR(VLOOKUP($A638,'Raw - F'!$B:$N,8,FALSE),"")</f>
        <v>5</v>
      </c>
      <c r="K638" s="18">
        <f>IFERROR(VLOOKUP($A638,'Raw - F'!$B:$V,16,FALSE),"")</f>
        <v>0</v>
      </c>
      <c r="L638" s="18" t="str">
        <f>IFERROR(VLOOKUP($A638,'Raw - F'!$B:$O,14,FALSE),"")</f>
        <v>A</v>
      </c>
      <c r="M638" s="18" t="str">
        <f>IFERROR(VLOOKUP($A638,'Raw - F'!$B:$O,6,FALSE),"")</f>
        <v>6f</v>
      </c>
    </row>
    <row r="639" spans="1:13" x14ac:dyDescent="0.35">
      <c r="A639">
        <v>630</v>
      </c>
      <c r="B639" s="19">
        <f>IFERROR(VLOOKUP($A639,'Raw - F'!$B:$Q,2,FALSE),"")</f>
        <v>44072</v>
      </c>
      <c r="C639" s="18" t="str">
        <f>IFERROR(VLOOKUP($A639,'Raw - F'!$B:$Q,4,FALSE),"")</f>
        <v>South</v>
      </c>
      <c r="D639" s="18" t="str">
        <f>IFERROR(VLOOKUP($A639,'Raw - F'!$B:$Q,3,FALSE),"")</f>
        <v>WINDSOR</v>
      </c>
      <c r="E639" s="18" t="str">
        <f>IFERROR(VLOOKUP($A639,'Raw - F'!$B:$Q,9,FALSE),"")</f>
        <v>Hcap</v>
      </c>
      <c r="F639" s="18" t="str">
        <f>SUBSTITUTE(IFERROR(VLOOKUP($A639,'Raw - F'!$B:$N,13,FALSE),""),"0","")</f>
        <v>3YO</v>
      </c>
      <c r="G639" s="18" t="str">
        <f>SUBSTITUTE(IFERROR(VLOOKUP($A639,'Raw - F'!$B:$N,10,FALSE),""),"0","")</f>
        <v/>
      </c>
      <c r="H639" s="18" t="str">
        <f>SUBSTITUTE(IFERROR(VLOOKUP($A639,'Raw - F'!$B:$N,11,FALSE),""),"0","")</f>
        <v/>
      </c>
      <c r="I639" s="40" t="str">
        <f>IF(IFERROR(VLOOKUP($A639,'Raw - F'!$B:$P,15,FALSE),"")=0,"",IFERROR(VLOOKUP($A639,'Raw - F'!$B:$P,15,FALSE),""))</f>
        <v/>
      </c>
      <c r="J639" s="18">
        <f>IFERROR(VLOOKUP($A639,'Raw - F'!$B:$N,8,FALSE),"")</f>
        <v>6</v>
      </c>
      <c r="K639" s="18" t="str">
        <f>IFERROR(VLOOKUP($A639,'Raw - F'!$B:$V,16,FALSE),"")</f>
        <v>46-65</v>
      </c>
      <c r="L639" s="18" t="str">
        <f>IFERROR(VLOOKUP($A639,'Raw - F'!$B:$O,14,FALSE),"")</f>
        <v>A</v>
      </c>
      <c r="M639" s="18" t="str">
        <f>IFERROR(VLOOKUP($A639,'Raw - F'!$B:$O,6,FALSE),"")</f>
        <v>1m 2f</v>
      </c>
    </row>
    <row r="640" spans="1:13" x14ac:dyDescent="0.35">
      <c r="A640">
        <v>631</v>
      </c>
      <c r="B640" s="19">
        <f>IFERROR(VLOOKUP($A640,'Raw - F'!$B:$Q,2,FALSE),"")</f>
        <v>44072</v>
      </c>
      <c r="C640" s="18" t="str">
        <f>IFERROR(VLOOKUP($A640,'Raw - F'!$B:$Q,4,FALSE),"")</f>
        <v>South</v>
      </c>
      <c r="D640" s="18" t="str">
        <f>IFERROR(VLOOKUP($A640,'Raw - F'!$B:$Q,3,FALSE),"")</f>
        <v>WINDSOR</v>
      </c>
      <c r="E640" s="18" t="str">
        <f>IFERROR(VLOOKUP($A640,'Raw - F'!$B:$Q,9,FALSE),"")</f>
        <v>WFA</v>
      </c>
      <c r="F640" s="18" t="str">
        <f>SUBSTITUTE(IFERROR(VLOOKUP($A640,'Raw - F'!$B:$N,13,FALSE),""),"0","")</f>
        <v>3YO+</v>
      </c>
      <c r="G640" s="18" t="str">
        <f>SUBSTITUTE(IFERROR(VLOOKUP($A640,'Raw - F'!$B:$N,10,FALSE),""),"0","")</f>
        <v/>
      </c>
      <c r="H640" s="18" t="str">
        <f>SUBSTITUTE(IFERROR(VLOOKUP($A640,'Raw - F'!$B:$N,11,FALSE),""),"0","")</f>
        <v/>
      </c>
      <c r="I640" s="40" t="str">
        <f>IF(IFERROR(VLOOKUP($A640,'Raw - F'!$B:$P,15,FALSE),"")=0,"",IFERROR(VLOOKUP($A640,'Raw - F'!$B:$P,15,FALSE),""))</f>
        <v/>
      </c>
      <c r="J640" s="18">
        <f>IFERROR(VLOOKUP($A640,'Raw - F'!$B:$N,8,FALSE),"")</f>
        <v>1</v>
      </c>
      <c r="K640" s="18">
        <f>IFERROR(VLOOKUP($A640,'Raw - F'!$B:$V,16,FALSE),"")</f>
        <v>0</v>
      </c>
      <c r="L640" s="18" t="str">
        <f>IFERROR(VLOOKUP($A640,'Raw - F'!$B:$O,14,FALSE),"")</f>
        <v>A</v>
      </c>
      <c r="M640" s="18" t="str">
        <f>IFERROR(VLOOKUP($A640,'Raw - F'!$B:$O,6,FALSE),"")</f>
        <v>1m 2f</v>
      </c>
    </row>
    <row r="641" spans="1:13" x14ac:dyDescent="0.35">
      <c r="A641">
        <v>632</v>
      </c>
      <c r="B641" s="19">
        <f>IFERROR(VLOOKUP($A641,'Raw - F'!$B:$Q,2,FALSE),"")</f>
        <v>44072</v>
      </c>
      <c r="C641" s="18" t="str">
        <f>IFERROR(VLOOKUP($A641,'Raw - F'!$B:$Q,4,FALSE),"")</f>
        <v>South</v>
      </c>
      <c r="D641" s="18" t="str">
        <f>IFERROR(VLOOKUP($A641,'Raw - F'!$B:$Q,3,FALSE),"")</f>
        <v>WINDSOR</v>
      </c>
      <c r="E641" s="18" t="str">
        <f>IFERROR(VLOOKUP($A641,'Raw - F'!$B:$Q,9,FALSE),"")</f>
        <v>WFA</v>
      </c>
      <c r="F641" s="18" t="str">
        <f>SUBSTITUTE(IFERROR(VLOOKUP($A641,'Raw - F'!$B:$N,13,FALSE),""),"0","")</f>
        <v>3YO+</v>
      </c>
      <c r="G641" s="18" t="str">
        <f>SUBSTITUTE(IFERROR(VLOOKUP($A641,'Raw - F'!$B:$N,10,FALSE),""),"0","")</f>
        <v/>
      </c>
      <c r="H641" s="18" t="str">
        <f>SUBSTITUTE(IFERROR(VLOOKUP($A641,'Raw - F'!$B:$N,11,FALSE),""),"0","")</f>
        <v/>
      </c>
      <c r="I641" s="40" t="str">
        <f>IF(IFERROR(VLOOKUP($A641,'Raw - F'!$B:$P,15,FALSE),"")=0,"",IFERROR(VLOOKUP($A641,'Raw - F'!$B:$P,15,FALSE),""))</f>
        <v/>
      </c>
      <c r="J641" s="18">
        <f>IFERROR(VLOOKUP($A641,'Raw - F'!$B:$N,8,FALSE),"")</f>
        <v>1</v>
      </c>
      <c r="K641" s="18">
        <f>IFERROR(VLOOKUP($A641,'Raw - F'!$B:$V,16,FALSE),"")</f>
        <v>0</v>
      </c>
      <c r="L641" s="18" t="str">
        <f>IFERROR(VLOOKUP($A641,'Raw - F'!$B:$O,14,FALSE),"")</f>
        <v>A</v>
      </c>
      <c r="M641" s="18" t="str">
        <f>IFERROR(VLOOKUP($A641,'Raw - F'!$B:$O,6,FALSE),"")</f>
        <v>1m 3f</v>
      </c>
    </row>
    <row r="642" spans="1:13" x14ac:dyDescent="0.35">
      <c r="A642">
        <v>633</v>
      </c>
      <c r="B642" s="19">
        <f>IFERROR(VLOOKUP($A642,'Raw - F'!$B:$Q,2,FALSE),"")</f>
        <v>44072</v>
      </c>
      <c r="C642" s="18" t="str">
        <f>IFERROR(VLOOKUP($A642,'Raw - F'!$B:$Q,4,FALSE),"")</f>
        <v>South</v>
      </c>
      <c r="D642" s="18" t="str">
        <f>IFERROR(VLOOKUP($A642,'Raw - F'!$B:$Q,3,FALSE),"")</f>
        <v>WINDSOR</v>
      </c>
      <c r="E642" s="18" t="str">
        <f>IFERROR(VLOOKUP($A642,'Raw - F'!$B:$Q,9,FALSE),"")</f>
        <v>Hcap</v>
      </c>
      <c r="F642" s="18" t="str">
        <f>SUBSTITUTE(IFERROR(VLOOKUP($A642,'Raw - F'!$B:$N,13,FALSE),""),"0","")</f>
        <v>3YO+</v>
      </c>
      <c r="G642" s="18" t="str">
        <f>SUBSTITUTE(IFERROR(VLOOKUP($A642,'Raw - F'!$B:$N,10,FALSE),""),"0","")</f>
        <v/>
      </c>
      <c r="H642" s="18" t="str">
        <f>SUBSTITUTE(IFERROR(VLOOKUP($A642,'Raw - F'!$B:$N,11,FALSE),""),"0","")</f>
        <v/>
      </c>
      <c r="I642" s="40" t="str">
        <f>IF(IFERROR(VLOOKUP($A642,'Raw - F'!$B:$P,15,FALSE),"")=0,"",IFERROR(VLOOKUP($A642,'Raw - F'!$B:$P,15,FALSE),""))</f>
        <v/>
      </c>
      <c r="J642" s="18">
        <f>IFERROR(VLOOKUP($A642,'Raw - F'!$B:$N,8,FALSE),"")</f>
        <v>5</v>
      </c>
      <c r="K642" s="18" t="str">
        <f>IFERROR(VLOOKUP($A642,'Raw - F'!$B:$V,16,FALSE),"")</f>
        <v>56-75</v>
      </c>
      <c r="L642" s="18" t="str">
        <f>IFERROR(VLOOKUP($A642,'Raw - F'!$B:$O,14,FALSE),"")</f>
        <v>F</v>
      </c>
      <c r="M642" s="18" t="str">
        <f>IFERROR(VLOOKUP($A642,'Raw - F'!$B:$O,6,FALSE),"")</f>
        <v>5f</v>
      </c>
    </row>
    <row r="643" spans="1:13" x14ac:dyDescent="0.35">
      <c r="A643">
        <v>634</v>
      </c>
      <c r="B643" s="19">
        <f>IFERROR(VLOOKUP($A643,'Raw - F'!$B:$Q,2,FALSE),"")</f>
        <v>44072</v>
      </c>
      <c r="C643" s="18" t="str">
        <f>IFERROR(VLOOKUP($A643,'Raw - F'!$B:$Q,4,FALSE),"")</f>
        <v>South</v>
      </c>
      <c r="D643" s="18" t="str">
        <f>IFERROR(VLOOKUP($A643,'Raw - F'!$B:$Q,3,FALSE),"")</f>
        <v>WINDSOR</v>
      </c>
      <c r="E643" s="18" t="str">
        <f>IFERROR(VLOOKUP($A643,'Raw - F'!$B:$Q,9,FALSE),"")</f>
        <v>Hcap</v>
      </c>
      <c r="F643" s="18" t="str">
        <f>SUBSTITUTE(IFERROR(VLOOKUP($A643,'Raw - F'!$B:$N,13,FALSE),""),"0","")</f>
        <v>3YO+</v>
      </c>
      <c r="G643" s="18" t="str">
        <f>SUBSTITUTE(IFERROR(VLOOKUP($A643,'Raw - F'!$B:$N,10,FALSE),""),"0","")</f>
        <v/>
      </c>
      <c r="H643" s="18" t="str">
        <f>SUBSTITUTE(IFERROR(VLOOKUP($A643,'Raw - F'!$B:$N,11,FALSE),""),"0","")</f>
        <v/>
      </c>
      <c r="I643" s="40" t="str">
        <f>IF(IFERROR(VLOOKUP($A643,'Raw - F'!$B:$P,15,FALSE),"")=0,"",IFERROR(VLOOKUP($A643,'Raw - F'!$B:$P,15,FALSE),""))</f>
        <v/>
      </c>
      <c r="J643" s="18">
        <f>IFERROR(VLOOKUP($A643,'Raw - F'!$B:$N,8,FALSE),"")</f>
        <v>4</v>
      </c>
      <c r="K643" s="18" t="str">
        <f>IFERROR(VLOOKUP($A643,'Raw - F'!$B:$V,16,FALSE),"")</f>
        <v>66-85</v>
      </c>
      <c r="L643" s="18" t="str">
        <f>IFERROR(VLOOKUP($A643,'Raw - F'!$B:$O,14,FALSE),"")</f>
        <v>A</v>
      </c>
      <c r="M643" s="18" t="str">
        <f>IFERROR(VLOOKUP($A643,'Raw - F'!$B:$O,6,FALSE),"")</f>
        <v>6f</v>
      </c>
    </row>
    <row r="644" spans="1:13" x14ac:dyDescent="0.35">
      <c r="A644">
        <v>635</v>
      </c>
      <c r="B644" s="19">
        <f>IFERROR(VLOOKUP($A644,'Raw - F'!$B:$Q,2,FALSE),"")</f>
        <v>44072</v>
      </c>
      <c r="C644" s="18" t="str">
        <f>IFERROR(VLOOKUP($A644,'Raw - F'!$B:$Q,4,FALSE),"")</f>
        <v>South</v>
      </c>
      <c r="D644" s="18" t="str">
        <f>IFERROR(VLOOKUP($A644,'Raw - F'!$B:$Q,3,FALSE),"")</f>
        <v>WINDSOR</v>
      </c>
      <c r="E644" s="18" t="str">
        <f>IFERROR(VLOOKUP($A644,'Raw - F'!$B:$Q,9,FALSE),"")</f>
        <v>Hcap</v>
      </c>
      <c r="F644" s="18" t="str">
        <f>SUBSTITUTE(IFERROR(VLOOKUP($A644,'Raw - F'!$B:$N,13,FALSE),""),"0","")</f>
        <v>3YO+</v>
      </c>
      <c r="G644" s="18" t="str">
        <f>SUBSTITUTE(IFERROR(VLOOKUP($A644,'Raw - F'!$B:$N,10,FALSE),""),"0","")</f>
        <v/>
      </c>
      <c r="H644" s="18" t="str">
        <f>SUBSTITUTE(IFERROR(VLOOKUP($A644,'Raw - F'!$B:$N,11,FALSE),""),"0","")</f>
        <v/>
      </c>
      <c r="I644" s="40" t="str">
        <f>IF(IFERROR(VLOOKUP($A644,'Raw - F'!$B:$P,15,FALSE),"")=0,"",IFERROR(VLOOKUP($A644,'Raw - F'!$B:$P,15,FALSE),""))</f>
        <v/>
      </c>
      <c r="J644" s="18">
        <f>IFERROR(VLOOKUP($A644,'Raw - F'!$B:$N,8,FALSE),"")</f>
        <v>4</v>
      </c>
      <c r="K644" s="18" t="str">
        <f>IFERROR(VLOOKUP($A644,'Raw - F'!$B:$V,16,FALSE),"")</f>
        <v>61-80</v>
      </c>
      <c r="L644" s="18" t="str">
        <f>IFERROR(VLOOKUP($A644,'Raw - F'!$B:$O,14,FALSE),"")</f>
        <v>A</v>
      </c>
      <c r="M644" s="18" t="str">
        <f>IFERROR(VLOOKUP($A644,'Raw - F'!$B:$O,6,FALSE),"")</f>
        <v>1m</v>
      </c>
    </row>
    <row r="645" spans="1:13" x14ac:dyDescent="0.35">
      <c r="A645">
        <v>636</v>
      </c>
      <c r="B645" s="19">
        <f>IFERROR(VLOOKUP($A645,'Raw - F'!$B:$Q,2,FALSE),"")</f>
        <v>44072</v>
      </c>
      <c r="C645" s="18" t="str">
        <f>IFERROR(VLOOKUP($A645,'Raw - F'!$B:$Q,4,FALSE),"")</f>
        <v>South</v>
      </c>
      <c r="D645" s="18" t="str">
        <f>IFERROR(VLOOKUP($A645,'Raw - F'!$B:$Q,3,FALSE),"")</f>
        <v>WINDSOR</v>
      </c>
      <c r="E645" s="18" t="str">
        <f>IFERROR(VLOOKUP($A645,'Raw - F'!$B:$Q,9,FALSE),"")</f>
        <v>Hcap</v>
      </c>
      <c r="F645" s="18" t="str">
        <f>SUBSTITUTE(IFERROR(VLOOKUP($A645,'Raw - F'!$B:$N,13,FALSE),""),"0","")</f>
        <v>4YO+</v>
      </c>
      <c r="G645" s="18" t="str">
        <f>SUBSTITUTE(IFERROR(VLOOKUP($A645,'Raw - F'!$B:$N,10,FALSE),""),"0","")</f>
        <v/>
      </c>
      <c r="H645" s="18" t="str">
        <f>SUBSTITUTE(IFERROR(VLOOKUP($A645,'Raw - F'!$B:$N,11,FALSE),""),"0","")</f>
        <v/>
      </c>
      <c r="I645" s="40" t="str">
        <f>IF(IFERROR(VLOOKUP($A645,'Raw - F'!$B:$P,15,FALSE),"")=0,"",IFERROR(VLOOKUP($A645,'Raw - F'!$B:$P,15,FALSE),""))</f>
        <v/>
      </c>
      <c r="J645" s="18">
        <f>IFERROR(VLOOKUP($A645,'Raw - F'!$B:$N,8,FALSE),"")</f>
        <v>6</v>
      </c>
      <c r="K645" s="18" t="str">
        <f>IFERROR(VLOOKUP($A645,'Raw - F'!$B:$V,16,FALSE),"")</f>
        <v>36-55</v>
      </c>
      <c r="L645" s="18" t="str">
        <f>IFERROR(VLOOKUP($A645,'Raw - F'!$B:$O,14,FALSE),"")</f>
        <v>A</v>
      </c>
      <c r="M645" s="18" t="str">
        <f>IFERROR(VLOOKUP($A645,'Raw - F'!$B:$O,6,FALSE),"")</f>
        <v>1m 2f</v>
      </c>
    </row>
    <row r="646" spans="1:13" x14ac:dyDescent="0.35">
      <c r="A646">
        <v>637</v>
      </c>
      <c r="B646" s="19">
        <f>IFERROR(VLOOKUP($A646,'Raw - F'!$B:$Q,2,FALSE),"")</f>
        <v>44073</v>
      </c>
      <c r="C646" s="18" t="str">
        <f>IFERROR(VLOOKUP($A646,'Raw - F'!$B:$Q,4,FALSE),"")</f>
        <v>South</v>
      </c>
      <c r="D646" s="18" t="str">
        <f>IFERROR(VLOOKUP($A646,'Raw - F'!$B:$Q,3,FALSE),"")</f>
        <v>GOODWOOD</v>
      </c>
      <c r="E646" s="18" t="str">
        <f>IFERROR(VLOOKUP($A646,'Raw - F'!$B:$Q,9,FALSE),"")</f>
        <v>WFA</v>
      </c>
      <c r="F646" s="18" t="str">
        <f>SUBSTITUTE(IFERROR(VLOOKUP($A646,'Raw - F'!$B:$N,13,FALSE),""),"0","")</f>
        <v>2YO</v>
      </c>
      <c r="G646" s="18" t="str">
        <f>SUBSTITUTE(IFERROR(VLOOKUP($A646,'Raw - F'!$B:$N,10,FALSE),""),"0","")</f>
        <v>Mdn</v>
      </c>
      <c r="H646" s="18" t="str">
        <f>SUBSTITUTE(IFERROR(VLOOKUP($A646,'Raw - F'!$B:$N,11,FALSE),""),"0","")</f>
        <v>Auct</v>
      </c>
      <c r="I646" s="40">
        <f>IF(IFERROR(VLOOKUP($A646,'Raw - F'!$B:$P,15,FALSE),"")=0,"",IFERROR(VLOOKUP($A646,'Raw - F'!$B:$P,15,FALSE),""))</f>
        <v>28000</v>
      </c>
      <c r="J646" s="18">
        <f>IFERROR(VLOOKUP($A646,'Raw - F'!$B:$N,8,FALSE),"")</f>
        <v>5</v>
      </c>
      <c r="K646" s="18">
        <f>IFERROR(VLOOKUP($A646,'Raw - F'!$B:$V,16,FALSE),"")</f>
        <v>0</v>
      </c>
      <c r="L646" s="18" t="str">
        <f>IFERROR(VLOOKUP($A646,'Raw - F'!$B:$O,14,FALSE),"")</f>
        <v>A</v>
      </c>
      <c r="M646" s="18" t="str">
        <f>IFERROR(VLOOKUP($A646,'Raw - F'!$B:$O,6,FALSE),"")</f>
        <v>1m</v>
      </c>
    </row>
    <row r="647" spans="1:13" x14ac:dyDescent="0.35">
      <c r="A647">
        <v>638</v>
      </c>
      <c r="B647" s="19">
        <f>IFERROR(VLOOKUP($A647,'Raw - F'!$B:$Q,2,FALSE),"")</f>
        <v>44073</v>
      </c>
      <c r="C647" s="18" t="str">
        <f>IFERROR(VLOOKUP($A647,'Raw - F'!$B:$Q,4,FALSE),"")</f>
        <v>South</v>
      </c>
      <c r="D647" s="18" t="str">
        <f>IFERROR(VLOOKUP($A647,'Raw - F'!$B:$Q,3,FALSE),"")</f>
        <v>GOODWOOD</v>
      </c>
      <c r="E647" s="18" t="str">
        <f>IFERROR(VLOOKUP($A647,'Raw - F'!$B:$Q,9,FALSE),"")</f>
        <v>Hcap</v>
      </c>
      <c r="F647" s="18" t="str">
        <f>SUBSTITUTE(IFERROR(VLOOKUP($A647,'Raw - F'!$B:$N,13,FALSE),""),"0","")</f>
        <v>3YO+</v>
      </c>
      <c r="G647" s="18" t="str">
        <f>SUBSTITUTE(IFERROR(VLOOKUP($A647,'Raw - F'!$B:$N,10,FALSE),""),"0","")</f>
        <v/>
      </c>
      <c r="H647" s="18" t="str">
        <f>SUBSTITUTE(IFERROR(VLOOKUP($A647,'Raw - F'!$B:$N,11,FALSE),""),"0","")</f>
        <v/>
      </c>
      <c r="I647" s="40" t="str">
        <f>IF(IFERROR(VLOOKUP($A647,'Raw - F'!$B:$P,15,FALSE),"")=0,"",IFERROR(VLOOKUP($A647,'Raw - F'!$B:$P,15,FALSE),""))</f>
        <v/>
      </c>
      <c r="J647" s="18">
        <f>IFERROR(VLOOKUP($A647,'Raw - F'!$B:$N,8,FALSE),"")</f>
        <v>3</v>
      </c>
      <c r="K647" s="18" t="str">
        <f>IFERROR(VLOOKUP($A647,'Raw - F'!$B:$V,16,FALSE),"")</f>
        <v>71-90</v>
      </c>
      <c r="L647" s="18" t="str">
        <f>IFERROR(VLOOKUP($A647,'Raw - F'!$B:$O,14,FALSE),"")</f>
        <v>F</v>
      </c>
      <c r="M647" s="18" t="str">
        <f>IFERROR(VLOOKUP($A647,'Raw - F'!$B:$O,6,FALSE),"")</f>
        <v>1m 4f</v>
      </c>
    </row>
    <row r="648" spans="1:13" x14ac:dyDescent="0.35">
      <c r="A648">
        <v>639</v>
      </c>
      <c r="B648" s="19">
        <f>IFERROR(VLOOKUP($A648,'Raw - F'!$B:$Q,2,FALSE),"")</f>
        <v>44073</v>
      </c>
      <c r="C648" s="18" t="str">
        <f>IFERROR(VLOOKUP($A648,'Raw - F'!$B:$Q,4,FALSE),"")</f>
        <v>South</v>
      </c>
      <c r="D648" s="18" t="str">
        <f>IFERROR(VLOOKUP($A648,'Raw - F'!$B:$Q,3,FALSE),"")</f>
        <v>GOODWOOD</v>
      </c>
      <c r="E648" s="18" t="str">
        <f>IFERROR(VLOOKUP($A648,'Raw - F'!$B:$Q,9,FALSE),"")</f>
        <v>WFA</v>
      </c>
      <c r="F648" s="18" t="str">
        <f>SUBSTITUTE(IFERROR(VLOOKUP($A648,'Raw - F'!$B:$N,13,FALSE),""),"0","")</f>
        <v>3YO+</v>
      </c>
      <c r="G648" s="18" t="str">
        <f>SUBSTITUTE(IFERROR(VLOOKUP($A648,'Raw - F'!$B:$N,10,FALSE),""),"0","")</f>
        <v/>
      </c>
      <c r="H648" s="18" t="str">
        <f>SUBSTITUTE(IFERROR(VLOOKUP($A648,'Raw - F'!$B:$N,11,FALSE),""),"0","")</f>
        <v/>
      </c>
      <c r="I648" s="40" t="str">
        <f>IF(IFERROR(VLOOKUP($A648,'Raw - F'!$B:$P,15,FALSE),"")=0,"",IFERROR(VLOOKUP($A648,'Raw - F'!$B:$P,15,FALSE),""))</f>
        <v/>
      </c>
      <c r="J648" s="18">
        <f>IFERROR(VLOOKUP($A648,'Raw - F'!$B:$N,8,FALSE),"")</f>
        <v>1</v>
      </c>
      <c r="K648" s="18">
        <f>IFERROR(VLOOKUP($A648,'Raw - F'!$B:$V,16,FALSE),"")</f>
        <v>0</v>
      </c>
      <c r="L648" s="18" t="str">
        <f>IFERROR(VLOOKUP($A648,'Raw - F'!$B:$O,14,FALSE),"")</f>
        <v>A</v>
      </c>
      <c r="M648" s="18" t="str">
        <f>IFERROR(VLOOKUP($A648,'Raw - F'!$B:$O,6,FALSE),"")</f>
        <v>7f</v>
      </c>
    </row>
    <row r="649" spans="1:13" x14ac:dyDescent="0.35">
      <c r="A649">
        <v>640</v>
      </c>
      <c r="B649" s="19">
        <f>IFERROR(VLOOKUP($A649,'Raw - F'!$B:$Q,2,FALSE),"")</f>
        <v>44073</v>
      </c>
      <c r="C649" s="18" t="str">
        <f>IFERROR(VLOOKUP($A649,'Raw - F'!$B:$Q,4,FALSE),"")</f>
        <v>South</v>
      </c>
      <c r="D649" s="18" t="str">
        <f>IFERROR(VLOOKUP($A649,'Raw - F'!$B:$Q,3,FALSE),"")</f>
        <v>GOODWOOD</v>
      </c>
      <c r="E649" s="18" t="str">
        <f>IFERROR(VLOOKUP($A649,'Raw - F'!$B:$Q,9,FALSE),"")</f>
        <v>Hcap</v>
      </c>
      <c r="F649" s="18" t="str">
        <f>SUBSTITUTE(IFERROR(VLOOKUP($A649,'Raw - F'!$B:$N,13,FALSE),""),"0","")</f>
        <v>4YO+</v>
      </c>
      <c r="G649" s="18" t="str">
        <f>SUBSTITUTE(IFERROR(VLOOKUP($A649,'Raw - F'!$B:$N,10,FALSE),""),"0","")</f>
        <v/>
      </c>
      <c r="H649" s="18" t="str">
        <f>SUBSTITUTE(IFERROR(VLOOKUP($A649,'Raw - F'!$B:$N,11,FALSE),""),"0","")</f>
        <v/>
      </c>
      <c r="I649" s="40" t="str">
        <f>IF(IFERROR(VLOOKUP($A649,'Raw - F'!$B:$P,15,FALSE),"")=0,"",IFERROR(VLOOKUP($A649,'Raw - F'!$B:$P,15,FALSE),""))</f>
        <v/>
      </c>
      <c r="J649" s="18">
        <f>IFERROR(VLOOKUP($A649,'Raw - F'!$B:$N,8,FALSE),"")</f>
        <v>5</v>
      </c>
      <c r="K649" s="18" t="str">
        <f>IFERROR(VLOOKUP($A649,'Raw - F'!$B:$V,16,FALSE),"")</f>
        <v>51-70</v>
      </c>
      <c r="L649" s="18" t="str">
        <f>IFERROR(VLOOKUP($A649,'Raw - F'!$B:$O,14,FALSE),"")</f>
        <v>A</v>
      </c>
      <c r="M649" s="18" t="str">
        <f>IFERROR(VLOOKUP($A649,'Raw - F'!$B:$O,6,FALSE),"")</f>
        <v>1m 1f</v>
      </c>
    </row>
    <row r="650" spans="1:13" x14ac:dyDescent="0.35">
      <c r="A650">
        <v>641</v>
      </c>
      <c r="B650" s="19">
        <f>IFERROR(VLOOKUP($A650,'Raw - F'!$B:$Q,2,FALSE),"")</f>
        <v>44073</v>
      </c>
      <c r="C650" s="18" t="str">
        <f>IFERROR(VLOOKUP($A650,'Raw - F'!$B:$Q,4,FALSE),"")</f>
        <v>South</v>
      </c>
      <c r="D650" s="18" t="str">
        <f>IFERROR(VLOOKUP($A650,'Raw - F'!$B:$Q,3,FALSE),"")</f>
        <v>GOODWOOD</v>
      </c>
      <c r="E650" s="18" t="str">
        <f>IFERROR(VLOOKUP($A650,'Raw - F'!$B:$Q,9,FALSE),"")</f>
        <v>WFA</v>
      </c>
      <c r="F650" s="18" t="str">
        <f>SUBSTITUTE(IFERROR(VLOOKUP($A650,'Raw - F'!$B:$N,13,FALSE),""),"0","")</f>
        <v>3YO</v>
      </c>
      <c r="G650" s="18" t="str">
        <f>SUBSTITUTE(IFERROR(VLOOKUP($A650,'Raw - F'!$B:$N,10,FALSE),""),"0","")</f>
        <v/>
      </c>
      <c r="H650" s="18" t="str">
        <f>SUBSTITUTE(IFERROR(VLOOKUP($A650,'Raw - F'!$B:$N,11,FALSE),""),"0","")</f>
        <v>Selling</v>
      </c>
      <c r="I650" s="40" t="str">
        <f>IF(IFERROR(VLOOKUP($A650,'Raw - F'!$B:$P,15,FALSE),"")=0,"",IFERROR(VLOOKUP($A650,'Raw - F'!$B:$P,15,FALSE),""))</f>
        <v/>
      </c>
      <c r="J650" s="18">
        <f>IFERROR(VLOOKUP($A650,'Raw - F'!$B:$N,8,FALSE),"")</f>
        <v>3</v>
      </c>
      <c r="K650" s="18">
        <f>IFERROR(VLOOKUP($A650,'Raw - F'!$B:$V,16,FALSE),"")</f>
        <v>0</v>
      </c>
      <c r="L650" s="18" t="str">
        <f>IFERROR(VLOOKUP($A650,'Raw - F'!$B:$O,14,FALSE),"")</f>
        <v>A</v>
      </c>
      <c r="M650" s="18" t="str">
        <f>IFERROR(VLOOKUP($A650,'Raw - F'!$B:$O,6,FALSE),"")</f>
        <v>1m 3f</v>
      </c>
    </row>
    <row r="651" spans="1:13" x14ac:dyDescent="0.35">
      <c r="A651">
        <v>642</v>
      </c>
      <c r="B651" s="19">
        <f>IFERROR(VLOOKUP($A651,'Raw - F'!$B:$Q,2,FALSE),"")</f>
        <v>44073</v>
      </c>
      <c r="C651" s="18" t="str">
        <f>IFERROR(VLOOKUP($A651,'Raw - F'!$B:$Q,4,FALSE),"")</f>
        <v>South</v>
      </c>
      <c r="D651" s="18" t="str">
        <f>IFERROR(VLOOKUP($A651,'Raw - F'!$B:$Q,3,FALSE),"")</f>
        <v>GOODWOOD</v>
      </c>
      <c r="E651" s="18" t="str">
        <f>IFERROR(VLOOKUP($A651,'Raw - F'!$B:$Q,9,FALSE),"")</f>
        <v>Hcap</v>
      </c>
      <c r="F651" s="18" t="str">
        <f>SUBSTITUTE(IFERROR(VLOOKUP($A651,'Raw - F'!$B:$N,13,FALSE),""),"0","")</f>
        <v>3YO</v>
      </c>
      <c r="G651" s="18" t="str">
        <f>SUBSTITUTE(IFERROR(VLOOKUP($A651,'Raw - F'!$B:$N,10,FALSE),""),"0","")</f>
        <v/>
      </c>
      <c r="H651" s="18" t="str">
        <f>SUBSTITUTE(IFERROR(VLOOKUP($A651,'Raw - F'!$B:$N,11,FALSE),""),"0","")</f>
        <v/>
      </c>
      <c r="I651" s="40" t="str">
        <f>IF(IFERROR(VLOOKUP($A651,'Raw - F'!$B:$P,15,FALSE),"")=0,"",IFERROR(VLOOKUP($A651,'Raw - F'!$B:$P,15,FALSE),""))</f>
        <v/>
      </c>
      <c r="J651" s="18">
        <f>IFERROR(VLOOKUP($A651,'Raw - F'!$B:$N,8,FALSE),"")</f>
        <v>2</v>
      </c>
      <c r="K651" s="18" t="str">
        <f>IFERROR(VLOOKUP($A651,'Raw - F'!$B:$V,16,FALSE),"")</f>
        <v>81-100</v>
      </c>
      <c r="L651" s="18" t="str">
        <f>IFERROR(VLOOKUP($A651,'Raw - F'!$B:$O,14,FALSE),"")</f>
        <v>A</v>
      </c>
      <c r="M651" s="18" t="str">
        <f>IFERROR(VLOOKUP($A651,'Raw - F'!$B:$O,6,FALSE),"")</f>
        <v>1m 2f</v>
      </c>
    </row>
    <row r="652" spans="1:13" x14ac:dyDescent="0.35">
      <c r="A652">
        <v>643</v>
      </c>
      <c r="B652" s="19">
        <f>IFERROR(VLOOKUP($A652,'Raw - F'!$B:$Q,2,FALSE),"")</f>
        <v>44073</v>
      </c>
      <c r="C652" s="18" t="str">
        <f>IFERROR(VLOOKUP($A652,'Raw - F'!$B:$Q,4,FALSE),"")</f>
        <v>South</v>
      </c>
      <c r="D652" s="18" t="str">
        <f>IFERROR(VLOOKUP($A652,'Raw - F'!$B:$Q,3,FALSE),"")</f>
        <v>GOODWOOD</v>
      </c>
      <c r="E652" s="18" t="str">
        <f>IFERROR(VLOOKUP($A652,'Raw - F'!$B:$Q,9,FALSE),"")</f>
        <v>Hcap</v>
      </c>
      <c r="F652" s="18" t="str">
        <f>SUBSTITUTE(IFERROR(VLOOKUP($A652,'Raw - F'!$B:$N,13,FALSE),""),"0","")</f>
        <v>3YO+</v>
      </c>
      <c r="G652" s="18" t="str">
        <f>SUBSTITUTE(IFERROR(VLOOKUP($A652,'Raw - F'!$B:$N,10,FALSE),""),"0","")</f>
        <v/>
      </c>
      <c r="H652" s="18" t="str">
        <f>SUBSTITUTE(IFERROR(VLOOKUP($A652,'Raw - F'!$B:$N,11,FALSE),""),"0","")</f>
        <v/>
      </c>
      <c r="I652" s="40" t="str">
        <f>IF(IFERROR(VLOOKUP($A652,'Raw - F'!$B:$P,15,FALSE),"")=0,"",IFERROR(VLOOKUP($A652,'Raw - F'!$B:$P,15,FALSE),""))</f>
        <v/>
      </c>
      <c r="J652" s="18">
        <f>IFERROR(VLOOKUP($A652,'Raw - F'!$B:$N,8,FALSE),"")</f>
        <v>2</v>
      </c>
      <c r="K652" s="18" t="str">
        <f>IFERROR(VLOOKUP($A652,'Raw - F'!$B:$V,16,FALSE),"")</f>
        <v>86-105</v>
      </c>
      <c r="L652" s="18" t="str">
        <f>IFERROR(VLOOKUP($A652,'Raw - F'!$B:$O,14,FALSE),"")</f>
        <v>A</v>
      </c>
      <c r="M652" s="18" t="str">
        <f>IFERROR(VLOOKUP($A652,'Raw - F'!$B:$O,6,FALSE),"")</f>
        <v>6f</v>
      </c>
    </row>
    <row r="653" spans="1:13" x14ac:dyDescent="0.35">
      <c r="A653">
        <v>644</v>
      </c>
      <c r="B653" s="19">
        <f>IFERROR(VLOOKUP($A653,'Raw - F'!$B:$Q,2,FALSE),"")</f>
        <v>44073</v>
      </c>
      <c r="C653" s="18" t="str">
        <f>IFERROR(VLOOKUP($A653,'Raw - F'!$B:$Q,4,FALSE),"")</f>
        <v>South</v>
      </c>
      <c r="D653" s="18" t="str">
        <f>IFERROR(VLOOKUP($A653,'Raw - F'!$B:$Q,3,FALSE),"")</f>
        <v>GOODWOOD</v>
      </c>
      <c r="E653" s="18" t="str">
        <f>IFERROR(VLOOKUP($A653,'Raw - F'!$B:$Q,9,FALSE),"")</f>
        <v>WFA</v>
      </c>
      <c r="F653" s="18" t="str">
        <f>SUBSTITUTE(IFERROR(VLOOKUP($A653,'Raw - F'!$B:$N,13,FALSE),""),"0","")</f>
        <v>3YO+</v>
      </c>
      <c r="G653" s="18" t="str">
        <f>SUBSTITUTE(IFERROR(VLOOKUP($A653,'Raw - F'!$B:$N,10,FALSE),""),"0","")</f>
        <v>Nov</v>
      </c>
      <c r="H653" s="18" t="str">
        <f>SUBSTITUTE(IFERROR(VLOOKUP($A653,'Raw - F'!$B:$N,11,FALSE),""),"0","")</f>
        <v/>
      </c>
      <c r="I653" s="40" t="str">
        <f>IF(IFERROR(VLOOKUP($A653,'Raw - F'!$B:$P,15,FALSE),"")=0,"",IFERROR(VLOOKUP($A653,'Raw - F'!$B:$P,15,FALSE),""))</f>
        <v/>
      </c>
      <c r="J653" s="18">
        <f>IFERROR(VLOOKUP($A653,'Raw - F'!$B:$N,8,FALSE),"")</f>
        <v>5</v>
      </c>
      <c r="K653" s="18">
        <f>IFERROR(VLOOKUP($A653,'Raw - F'!$B:$V,16,FALSE),"")</f>
        <v>0</v>
      </c>
      <c r="L653" s="18" t="str">
        <f>IFERROR(VLOOKUP($A653,'Raw - F'!$B:$O,14,FALSE),"")</f>
        <v>A</v>
      </c>
      <c r="M653" s="18" t="str">
        <f>IFERROR(VLOOKUP($A653,'Raw - F'!$B:$O,6,FALSE),"")</f>
        <v>1m</v>
      </c>
    </row>
    <row r="654" spans="1:13" x14ac:dyDescent="0.35">
      <c r="A654">
        <v>645</v>
      </c>
      <c r="B654" s="19">
        <f>IFERROR(VLOOKUP($A654,'Raw - F'!$B:$Q,2,FALSE),"")</f>
        <v>44073</v>
      </c>
      <c r="C654" s="18" t="str">
        <f>IFERROR(VLOOKUP($A654,'Raw - F'!$B:$Q,4,FALSE),"")</f>
        <v>Midlands</v>
      </c>
      <c r="D654" s="18" t="str">
        <f>IFERROR(VLOOKUP($A654,'Raw - F'!$B:$Q,3,FALSE),"")</f>
        <v>YARMOUTH</v>
      </c>
      <c r="E654" s="18" t="str">
        <f>IFERROR(VLOOKUP($A654,'Raw - F'!$B:$Q,9,FALSE),"")</f>
        <v>WFA</v>
      </c>
      <c r="F654" s="18" t="str">
        <f>SUBSTITUTE(IFERROR(VLOOKUP($A654,'Raw - F'!$B:$N,13,FALSE),""),"0","")</f>
        <v>2YO</v>
      </c>
      <c r="G654" s="18" t="str">
        <f>SUBSTITUTE(IFERROR(VLOOKUP($A654,'Raw - F'!$B:$N,10,FALSE),""),"0","")</f>
        <v>Nov</v>
      </c>
      <c r="H654" s="18" t="str">
        <f>SUBSTITUTE(IFERROR(VLOOKUP($A654,'Raw - F'!$B:$N,11,FALSE),""),"0","")</f>
        <v/>
      </c>
      <c r="I654" s="40" t="str">
        <f>IF(IFERROR(VLOOKUP($A654,'Raw - F'!$B:$P,15,FALSE),"")=0,"",IFERROR(VLOOKUP($A654,'Raw - F'!$B:$P,15,FALSE),""))</f>
        <v/>
      </c>
      <c r="J654" s="18">
        <f>IFERROR(VLOOKUP($A654,'Raw - F'!$B:$N,8,FALSE),"")</f>
        <v>5</v>
      </c>
      <c r="K654" s="18">
        <f>IFERROR(VLOOKUP($A654,'Raw - F'!$B:$V,16,FALSE),"")</f>
        <v>0</v>
      </c>
      <c r="L654" s="18" t="str">
        <f>IFERROR(VLOOKUP($A654,'Raw - F'!$B:$O,14,FALSE),"")</f>
        <v>F</v>
      </c>
      <c r="M654" s="18" t="str">
        <f>IFERROR(VLOOKUP($A654,'Raw - F'!$B:$O,6,FALSE),"")</f>
        <v>1m</v>
      </c>
    </row>
    <row r="655" spans="1:13" x14ac:dyDescent="0.35">
      <c r="A655">
        <v>646</v>
      </c>
      <c r="B655" s="19">
        <f>IFERROR(VLOOKUP($A655,'Raw - F'!$B:$Q,2,FALSE),"")</f>
        <v>44073</v>
      </c>
      <c r="C655" s="18" t="str">
        <f>IFERROR(VLOOKUP($A655,'Raw - F'!$B:$Q,4,FALSE),"")</f>
        <v>Midlands</v>
      </c>
      <c r="D655" s="18" t="str">
        <f>IFERROR(VLOOKUP($A655,'Raw - F'!$B:$Q,3,FALSE),"")</f>
        <v>YARMOUTH</v>
      </c>
      <c r="E655" s="18" t="str">
        <f>IFERROR(VLOOKUP($A655,'Raw - F'!$B:$Q,9,FALSE),"")</f>
        <v>Hcap</v>
      </c>
      <c r="F655" s="18" t="str">
        <f>SUBSTITUTE(IFERROR(VLOOKUP($A655,'Raw - F'!$B:$N,13,FALSE),""),"0","")</f>
        <v>3YO</v>
      </c>
      <c r="G655" s="18" t="str">
        <f>SUBSTITUTE(IFERROR(VLOOKUP($A655,'Raw - F'!$B:$N,10,FALSE),""),"0","")</f>
        <v/>
      </c>
      <c r="H655" s="18" t="str">
        <f>SUBSTITUTE(IFERROR(VLOOKUP($A655,'Raw - F'!$B:$N,11,FALSE),""),"0","")</f>
        <v/>
      </c>
      <c r="I655" s="40" t="str">
        <f>IF(IFERROR(VLOOKUP($A655,'Raw - F'!$B:$P,15,FALSE),"")=0,"",IFERROR(VLOOKUP($A655,'Raw - F'!$B:$P,15,FALSE),""))</f>
        <v/>
      </c>
      <c r="J655" s="18">
        <f>IFERROR(VLOOKUP($A655,'Raw - F'!$B:$N,8,FALSE),"")</f>
        <v>6</v>
      </c>
      <c r="K655" s="18" t="str">
        <f>IFERROR(VLOOKUP($A655,'Raw - F'!$B:$V,16,FALSE),"")</f>
        <v>41-60</v>
      </c>
      <c r="L655" s="18" t="str">
        <f>IFERROR(VLOOKUP($A655,'Raw - F'!$B:$O,14,FALSE),"")</f>
        <v>A</v>
      </c>
      <c r="M655" s="18" t="str">
        <f>IFERROR(VLOOKUP($A655,'Raw - F'!$B:$O,6,FALSE),"")</f>
        <v>7f</v>
      </c>
    </row>
    <row r="656" spans="1:13" x14ac:dyDescent="0.35">
      <c r="A656">
        <v>647</v>
      </c>
      <c r="B656" s="19">
        <f>IFERROR(VLOOKUP($A656,'Raw - F'!$B:$Q,2,FALSE),"")</f>
        <v>44073</v>
      </c>
      <c r="C656" s="18" t="str">
        <f>IFERROR(VLOOKUP($A656,'Raw - F'!$B:$Q,4,FALSE),"")</f>
        <v>Midlands</v>
      </c>
      <c r="D656" s="18" t="str">
        <f>IFERROR(VLOOKUP($A656,'Raw - F'!$B:$Q,3,FALSE),"")</f>
        <v>YARMOUTH</v>
      </c>
      <c r="E656" s="18" t="str">
        <f>IFERROR(VLOOKUP($A656,'Raw - F'!$B:$Q,9,FALSE),"")</f>
        <v>Hcap</v>
      </c>
      <c r="F656" s="18" t="str">
        <f>SUBSTITUTE(IFERROR(VLOOKUP($A656,'Raw - F'!$B:$N,13,FALSE),""),"0","")</f>
        <v>3YO+</v>
      </c>
      <c r="G656" s="18" t="str">
        <f>SUBSTITUTE(IFERROR(VLOOKUP($A656,'Raw - F'!$B:$N,10,FALSE),""),"0","")</f>
        <v/>
      </c>
      <c r="H656" s="18" t="str">
        <f>SUBSTITUTE(IFERROR(VLOOKUP($A656,'Raw - F'!$B:$N,11,FALSE),""),"0","")</f>
        <v/>
      </c>
      <c r="I656" s="40" t="str">
        <f>IF(IFERROR(VLOOKUP($A656,'Raw - F'!$B:$P,15,FALSE),"")=0,"",IFERROR(VLOOKUP($A656,'Raw - F'!$B:$P,15,FALSE),""))</f>
        <v/>
      </c>
      <c r="J656" s="18">
        <f>IFERROR(VLOOKUP($A656,'Raw - F'!$B:$N,8,FALSE),"")</f>
        <v>5</v>
      </c>
      <c r="K656" s="18" t="str">
        <f>IFERROR(VLOOKUP($A656,'Raw - F'!$B:$V,16,FALSE),"")</f>
        <v>56-75</v>
      </c>
      <c r="L656" s="18" t="str">
        <f>IFERROR(VLOOKUP($A656,'Raw - F'!$B:$O,14,FALSE),"")</f>
        <v>A</v>
      </c>
      <c r="M656" s="18" t="str">
        <f>IFERROR(VLOOKUP($A656,'Raw - F'!$B:$O,6,FALSE),"")</f>
        <v>6f</v>
      </c>
    </row>
    <row r="657" spans="1:13" x14ac:dyDescent="0.35">
      <c r="A657">
        <v>648</v>
      </c>
      <c r="B657" s="19">
        <f>IFERROR(VLOOKUP($A657,'Raw - F'!$B:$Q,2,FALSE),"")</f>
        <v>44073</v>
      </c>
      <c r="C657" s="18" t="str">
        <f>IFERROR(VLOOKUP($A657,'Raw - F'!$B:$Q,4,FALSE),"")</f>
        <v>Midlands</v>
      </c>
      <c r="D657" s="18" t="str">
        <f>IFERROR(VLOOKUP($A657,'Raw - F'!$B:$Q,3,FALSE),"")</f>
        <v>YARMOUTH</v>
      </c>
      <c r="E657" s="18" t="str">
        <f>IFERROR(VLOOKUP($A657,'Raw - F'!$B:$Q,9,FALSE),"")</f>
        <v>Hcap</v>
      </c>
      <c r="F657" s="18" t="str">
        <f>SUBSTITUTE(IFERROR(VLOOKUP($A657,'Raw - F'!$B:$N,13,FALSE),""),"0","")</f>
        <v>2YO</v>
      </c>
      <c r="G657" s="18" t="str">
        <f>SUBSTITUTE(IFERROR(VLOOKUP($A657,'Raw - F'!$B:$N,10,FALSE),""),"0","")</f>
        <v/>
      </c>
      <c r="H657" s="18" t="str">
        <f>SUBSTITUTE(IFERROR(VLOOKUP($A657,'Raw - F'!$B:$N,11,FALSE),""),"0","")</f>
        <v/>
      </c>
      <c r="I657" s="40" t="str">
        <f>IF(IFERROR(VLOOKUP($A657,'Raw - F'!$B:$P,15,FALSE),"")=0,"",IFERROR(VLOOKUP($A657,'Raw - F'!$B:$P,15,FALSE),""))</f>
        <v/>
      </c>
      <c r="J657" s="18">
        <f>IFERROR(VLOOKUP($A657,'Raw - F'!$B:$N,8,FALSE),"")</f>
        <v>4</v>
      </c>
      <c r="K657" s="18" t="str">
        <f>IFERROR(VLOOKUP($A657,'Raw - F'!$B:$V,16,FALSE),"")</f>
        <v>66-85</v>
      </c>
      <c r="L657" s="18" t="str">
        <f>IFERROR(VLOOKUP($A657,'Raw - F'!$B:$O,14,FALSE),"")</f>
        <v>A</v>
      </c>
      <c r="M657" s="18" t="str">
        <f>IFERROR(VLOOKUP($A657,'Raw - F'!$B:$O,6,FALSE),"")</f>
        <v>6f</v>
      </c>
    </row>
    <row r="658" spans="1:13" x14ac:dyDescent="0.35">
      <c r="A658">
        <v>649</v>
      </c>
      <c r="B658" s="19">
        <f>IFERROR(VLOOKUP($A658,'Raw - F'!$B:$Q,2,FALSE),"")</f>
        <v>44073</v>
      </c>
      <c r="C658" s="18" t="str">
        <f>IFERROR(VLOOKUP($A658,'Raw - F'!$B:$Q,4,FALSE),"")</f>
        <v>Midlands</v>
      </c>
      <c r="D658" s="18" t="str">
        <f>IFERROR(VLOOKUP($A658,'Raw - F'!$B:$Q,3,FALSE),"")</f>
        <v>YARMOUTH</v>
      </c>
      <c r="E658" s="18" t="str">
        <f>IFERROR(VLOOKUP($A658,'Raw - F'!$B:$Q,9,FALSE),"")</f>
        <v>Hcap</v>
      </c>
      <c r="F658" s="18" t="str">
        <f>SUBSTITUTE(IFERROR(VLOOKUP($A658,'Raw - F'!$B:$N,13,FALSE),""),"0","")</f>
        <v>3YO+</v>
      </c>
      <c r="G658" s="18" t="str">
        <f>SUBSTITUTE(IFERROR(VLOOKUP($A658,'Raw - F'!$B:$N,10,FALSE),""),"0","")</f>
        <v/>
      </c>
      <c r="H658" s="18" t="str">
        <f>SUBSTITUTE(IFERROR(VLOOKUP($A658,'Raw - F'!$B:$N,11,FALSE),""),"0","")</f>
        <v/>
      </c>
      <c r="I658" s="40" t="str">
        <f>IF(IFERROR(VLOOKUP($A658,'Raw - F'!$B:$P,15,FALSE),"")=0,"",IFERROR(VLOOKUP($A658,'Raw - F'!$B:$P,15,FALSE),""))</f>
        <v/>
      </c>
      <c r="J658" s="18">
        <f>IFERROR(VLOOKUP($A658,'Raw - F'!$B:$N,8,FALSE),"")</f>
        <v>5</v>
      </c>
      <c r="K658" s="18" t="str">
        <f>IFERROR(VLOOKUP($A658,'Raw - F'!$B:$V,16,FALSE),"")</f>
        <v>56-75</v>
      </c>
      <c r="L658" s="18" t="str">
        <f>IFERROR(VLOOKUP($A658,'Raw - F'!$B:$O,14,FALSE),"")</f>
        <v>A</v>
      </c>
      <c r="M658" s="18" t="str">
        <f>IFERROR(VLOOKUP($A658,'Raw - F'!$B:$O,6,FALSE),"")</f>
        <v>1m</v>
      </c>
    </row>
    <row r="659" spans="1:13" x14ac:dyDescent="0.35">
      <c r="A659">
        <v>650</v>
      </c>
      <c r="B659" s="19">
        <f>IFERROR(VLOOKUP($A659,'Raw - F'!$B:$Q,2,FALSE),"")</f>
        <v>44073</v>
      </c>
      <c r="C659" s="18" t="str">
        <f>IFERROR(VLOOKUP($A659,'Raw - F'!$B:$Q,4,FALSE),"")</f>
        <v>Midlands</v>
      </c>
      <c r="D659" s="18" t="str">
        <f>IFERROR(VLOOKUP($A659,'Raw - F'!$B:$Q,3,FALSE),"")</f>
        <v>YARMOUTH</v>
      </c>
      <c r="E659" s="18" t="str">
        <f>IFERROR(VLOOKUP($A659,'Raw - F'!$B:$Q,9,FALSE),"")</f>
        <v>Hcap</v>
      </c>
      <c r="F659" s="18" t="str">
        <f>SUBSTITUTE(IFERROR(VLOOKUP($A659,'Raw - F'!$B:$N,13,FALSE),""),"0","")</f>
        <v>4YO+</v>
      </c>
      <c r="G659" s="18" t="str">
        <f>SUBSTITUTE(IFERROR(VLOOKUP($A659,'Raw - F'!$B:$N,10,FALSE),""),"0","")</f>
        <v/>
      </c>
      <c r="H659" s="18" t="str">
        <f>SUBSTITUTE(IFERROR(VLOOKUP($A659,'Raw - F'!$B:$N,11,FALSE),""),"0","")</f>
        <v/>
      </c>
      <c r="I659" s="40" t="str">
        <f>IF(IFERROR(VLOOKUP($A659,'Raw - F'!$B:$P,15,FALSE),"")=0,"",IFERROR(VLOOKUP($A659,'Raw - F'!$B:$P,15,FALSE),""))</f>
        <v/>
      </c>
      <c r="J659" s="18">
        <f>IFERROR(VLOOKUP($A659,'Raw - F'!$B:$N,8,FALSE),"")</f>
        <v>5</v>
      </c>
      <c r="K659" s="18" t="str">
        <f>IFERROR(VLOOKUP($A659,'Raw - F'!$B:$V,16,FALSE),"")</f>
        <v>51-70</v>
      </c>
      <c r="L659" s="18" t="str">
        <f>IFERROR(VLOOKUP($A659,'Raw - F'!$B:$O,14,FALSE),"")</f>
        <v>A</v>
      </c>
      <c r="M659" s="18" t="str">
        <f>IFERROR(VLOOKUP($A659,'Raw - F'!$B:$O,6,FALSE),"")</f>
        <v>1m 2f</v>
      </c>
    </row>
    <row r="660" spans="1:13" x14ac:dyDescent="0.35">
      <c r="A660">
        <v>651</v>
      </c>
      <c r="B660" s="19">
        <f>IFERROR(VLOOKUP($A660,'Raw - F'!$B:$Q,2,FALSE),"")</f>
        <v>44073</v>
      </c>
      <c r="C660" s="18" t="str">
        <f>IFERROR(VLOOKUP($A660,'Raw - F'!$B:$Q,4,FALSE),"")</f>
        <v>Midlands</v>
      </c>
      <c r="D660" s="18" t="str">
        <f>IFERROR(VLOOKUP($A660,'Raw - F'!$B:$Q,3,FALSE),"")</f>
        <v>YARMOUTH</v>
      </c>
      <c r="E660" s="18" t="str">
        <f>IFERROR(VLOOKUP($A660,'Raw - F'!$B:$Q,9,FALSE),"")</f>
        <v>Hcap</v>
      </c>
      <c r="F660" s="18" t="str">
        <f>SUBSTITUTE(IFERROR(VLOOKUP($A660,'Raw - F'!$B:$N,13,FALSE),""),"0","")</f>
        <v>3YO+</v>
      </c>
      <c r="G660" s="18" t="str">
        <f>SUBSTITUTE(IFERROR(VLOOKUP($A660,'Raw - F'!$B:$N,10,FALSE),""),"0","")</f>
        <v/>
      </c>
      <c r="H660" s="18" t="str">
        <f>SUBSTITUTE(IFERROR(VLOOKUP($A660,'Raw - F'!$B:$N,11,FALSE),""),"0","")</f>
        <v/>
      </c>
      <c r="I660" s="40" t="str">
        <f>IF(IFERROR(VLOOKUP($A660,'Raw - F'!$B:$P,15,FALSE),"")=0,"",IFERROR(VLOOKUP($A660,'Raw - F'!$B:$P,15,FALSE),""))</f>
        <v/>
      </c>
      <c r="J660" s="18">
        <f>IFERROR(VLOOKUP($A660,'Raw - F'!$B:$N,8,FALSE),"")</f>
        <v>2</v>
      </c>
      <c r="K660" s="18" t="str">
        <f>IFERROR(VLOOKUP($A660,'Raw - F'!$B:$V,16,FALSE),"")</f>
        <v>81-100</v>
      </c>
      <c r="L660" s="18" t="str">
        <f>IFERROR(VLOOKUP($A660,'Raw - F'!$B:$O,14,FALSE),"")</f>
        <v>A</v>
      </c>
      <c r="M660" s="18" t="str">
        <f>IFERROR(VLOOKUP($A660,'Raw - F'!$B:$O,6,FALSE),"")</f>
        <v>1m 2f</v>
      </c>
    </row>
    <row r="661" spans="1:13" x14ac:dyDescent="0.35">
      <c r="A661">
        <v>652</v>
      </c>
      <c r="B661" s="19">
        <f>IFERROR(VLOOKUP($A661,'Raw - F'!$B:$Q,2,FALSE),"")</f>
        <v>44073</v>
      </c>
      <c r="C661" s="18" t="str">
        <f>IFERROR(VLOOKUP($A661,'Raw - F'!$B:$Q,4,FALSE),"")</f>
        <v>Midlands</v>
      </c>
      <c r="D661" s="18" t="str">
        <f>IFERROR(VLOOKUP($A661,'Raw - F'!$B:$Q,3,FALSE),"")</f>
        <v>YARMOUTH</v>
      </c>
      <c r="E661" s="18" t="str">
        <f>IFERROR(VLOOKUP($A661,'Raw - F'!$B:$Q,9,FALSE),"")</f>
        <v>Hcap</v>
      </c>
      <c r="F661" s="18" t="str">
        <f>SUBSTITUTE(IFERROR(VLOOKUP($A661,'Raw - F'!$B:$N,13,FALSE),""),"0","")</f>
        <v>2YO</v>
      </c>
      <c r="G661" s="18" t="str">
        <f>SUBSTITUTE(IFERROR(VLOOKUP($A661,'Raw - F'!$B:$N,10,FALSE),""),"0","")</f>
        <v/>
      </c>
      <c r="H661" s="18" t="str">
        <f>SUBSTITUTE(IFERROR(VLOOKUP($A661,'Raw - F'!$B:$N,11,FALSE),""),"0","")</f>
        <v/>
      </c>
      <c r="I661" s="40" t="str">
        <f>IF(IFERROR(VLOOKUP($A661,'Raw - F'!$B:$P,15,FALSE),"")=0,"",IFERROR(VLOOKUP($A661,'Raw - F'!$B:$P,15,FALSE),""))</f>
        <v/>
      </c>
      <c r="J661" s="18">
        <f>IFERROR(VLOOKUP($A661,'Raw - F'!$B:$N,8,FALSE),"")</f>
        <v>6</v>
      </c>
      <c r="K661" s="18" t="str">
        <f>IFERROR(VLOOKUP($A661,'Raw - F'!$B:$V,16,FALSE),"")</f>
        <v>46-65</v>
      </c>
      <c r="L661" s="18" t="str">
        <f>IFERROR(VLOOKUP($A661,'Raw - F'!$B:$O,14,FALSE),"")</f>
        <v>A</v>
      </c>
      <c r="M661" s="18" t="str">
        <f>IFERROR(VLOOKUP($A661,'Raw - F'!$B:$O,6,FALSE),"")</f>
        <v>5f</v>
      </c>
    </row>
    <row r="662" spans="1:13" x14ac:dyDescent="0.35">
      <c r="A662">
        <v>653</v>
      </c>
      <c r="B662" s="19">
        <f>IFERROR(VLOOKUP($A662,'Raw - F'!$B:$Q,2,FALSE),"")</f>
        <v>44074</v>
      </c>
      <c r="C662" s="18" t="str">
        <f>IFERROR(VLOOKUP($A662,'Raw - F'!$B:$Q,4,FALSE),"")</f>
        <v>North</v>
      </c>
      <c r="D662" s="18" t="str">
        <f>IFERROR(VLOOKUP($A662,'Raw - F'!$B:$Q,3,FALSE),"")</f>
        <v>RIPON</v>
      </c>
      <c r="E662" s="18" t="str">
        <f>IFERROR(VLOOKUP($A662,'Raw - F'!$B:$Q,9,FALSE),"")</f>
        <v>Hcap</v>
      </c>
      <c r="F662" s="18" t="str">
        <f>SUBSTITUTE(IFERROR(VLOOKUP($A662,'Raw - F'!$B:$N,13,FALSE),""),"0","")</f>
        <v>3YO+</v>
      </c>
      <c r="G662" s="18" t="str">
        <f>SUBSTITUTE(IFERROR(VLOOKUP($A662,'Raw - F'!$B:$N,10,FALSE),""),"0","")</f>
        <v/>
      </c>
      <c r="H662" s="18" t="str">
        <f>SUBSTITUTE(IFERROR(VLOOKUP($A662,'Raw - F'!$B:$N,11,FALSE),""),"0","")</f>
        <v/>
      </c>
      <c r="I662" s="40" t="str">
        <f>IF(IFERROR(VLOOKUP($A662,'Raw - F'!$B:$P,15,FALSE),"")=0,"",IFERROR(VLOOKUP($A662,'Raw - F'!$B:$P,15,FALSE),""))</f>
        <v/>
      </c>
      <c r="J662" s="18">
        <f>IFERROR(VLOOKUP($A662,'Raw - F'!$B:$N,8,FALSE),"")</f>
        <v>3</v>
      </c>
      <c r="K662" s="18" t="str">
        <f>IFERROR(VLOOKUP($A662,'Raw - F'!$B:$V,16,FALSE),"")</f>
        <v>71-90</v>
      </c>
      <c r="L662" s="18" t="str">
        <f>IFERROR(VLOOKUP($A662,'Raw - F'!$B:$O,14,FALSE),"")</f>
        <v>A</v>
      </c>
      <c r="M662" s="18" t="str">
        <f>IFERROR(VLOOKUP($A662,'Raw - F'!$B:$O,6,FALSE),"")</f>
        <v>1m 2f</v>
      </c>
    </row>
    <row r="663" spans="1:13" x14ac:dyDescent="0.35">
      <c r="A663">
        <v>654</v>
      </c>
      <c r="B663" s="19">
        <f>IFERROR(VLOOKUP($A663,'Raw - F'!$B:$Q,2,FALSE),"")</f>
        <v>44074</v>
      </c>
      <c r="C663" s="18" t="str">
        <f>IFERROR(VLOOKUP($A663,'Raw - F'!$B:$Q,4,FALSE),"")</f>
        <v>North</v>
      </c>
      <c r="D663" s="18" t="str">
        <f>IFERROR(VLOOKUP($A663,'Raw - F'!$B:$Q,3,FALSE),"")</f>
        <v>RIPON</v>
      </c>
      <c r="E663" s="18" t="str">
        <f>IFERROR(VLOOKUP($A663,'Raw - F'!$B:$Q,9,FALSE),"")</f>
        <v>Hcap</v>
      </c>
      <c r="F663" s="18" t="str">
        <f>SUBSTITUTE(IFERROR(VLOOKUP($A663,'Raw - F'!$B:$N,13,FALSE),""),"0","")</f>
        <v>3YO+</v>
      </c>
      <c r="G663" s="18" t="str">
        <f>SUBSTITUTE(IFERROR(VLOOKUP($A663,'Raw - F'!$B:$N,10,FALSE),""),"0","")</f>
        <v/>
      </c>
      <c r="H663" s="18" t="str">
        <f>SUBSTITUTE(IFERROR(VLOOKUP($A663,'Raw - F'!$B:$N,11,FALSE),""),"0","")</f>
        <v/>
      </c>
      <c r="I663" s="40" t="str">
        <f>IF(IFERROR(VLOOKUP($A663,'Raw - F'!$B:$P,15,FALSE),"")=0,"",IFERROR(VLOOKUP($A663,'Raw - F'!$B:$P,15,FALSE),""))</f>
        <v/>
      </c>
      <c r="J663" s="18">
        <f>IFERROR(VLOOKUP($A663,'Raw - F'!$B:$N,8,FALSE),"")</f>
        <v>2</v>
      </c>
      <c r="K663" s="18" t="str">
        <f>IFERROR(VLOOKUP($A663,'Raw - F'!$B:$V,16,FALSE),"")</f>
        <v>81-100</v>
      </c>
      <c r="L663" s="18" t="str">
        <f>IFERROR(VLOOKUP($A663,'Raw - F'!$B:$O,14,FALSE),"")</f>
        <v>A</v>
      </c>
      <c r="M663" s="18" t="str">
        <f>IFERROR(VLOOKUP($A663,'Raw - F'!$B:$O,6,FALSE),"")</f>
        <v>1m</v>
      </c>
    </row>
    <row r="664" spans="1:13" x14ac:dyDescent="0.35">
      <c r="A664">
        <v>655</v>
      </c>
      <c r="B664" s="19">
        <f>IFERROR(VLOOKUP($A664,'Raw - F'!$B:$Q,2,FALSE),"")</f>
        <v>44074</v>
      </c>
      <c r="C664" s="18" t="str">
        <f>IFERROR(VLOOKUP($A664,'Raw - F'!$B:$Q,4,FALSE),"")</f>
        <v>North</v>
      </c>
      <c r="D664" s="18" t="str">
        <f>IFERROR(VLOOKUP($A664,'Raw - F'!$B:$Q,3,FALSE),"")</f>
        <v>RIPON</v>
      </c>
      <c r="E664" s="18" t="str">
        <f>IFERROR(VLOOKUP($A664,'Raw - F'!$B:$Q,9,FALSE),"")</f>
        <v>Hcap</v>
      </c>
      <c r="F664" s="18" t="str">
        <f>SUBSTITUTE(IFERROR(VLOOKUP($A664,'Raw - F'!$B:$N,13,FALSE),""),"0","")</f>
        <v>3YO+</v>
      </c>
      <c r="G664" s="18" t="str">
        <f>SUBSTITUTE(IFERROR(VLOOKUP($A664,'Raw - F'!$B:$N,10,FALSE),""),"0","")</f>
        <v/>
      </c>
      <c r="H664" s="18" t="str">
        <f>SUBSTITUTE(IFERROR(VLOOKUP($A664,'Raw - F'!$B:$N,11,FALSE),""),"0","")</f>
        <v/>
      </c>
      <c r="I664" s="40" t="str">
        <f>IF(IFERROR(VLOOKUP($A664,'Raw - F'!$B:$P,15,FALSE),"")=0,"",IFERROR(VLOOKUP($A664,'Raw - F'!$B:$P,15,FALSE),""))</f>
        <v/>
      </c>
      <c r="J664" s="18">
        <f>IFERROR(VLOOKUP($A664,'Raw - F'!$B:$N,8,FALSE),"")</f>
        <v>6</v>
      </c>
      <c r="K664" s="18" t="str">
        <f>IFERROR(VLOOKUP($A664,'Raw - F'!$B:$V,16,FALSE),"")</f>
        <v>46-65</v>
      </c>
      <c r="L664" s="18" t="str">
        <f>IFERROR(VLOOKUP($A664,'Raw - F'!$B:$O,14,FALSE),"")</f>
        <v>A</v>
      </c>
      <c r="M664" s="18" t="str">
        <f>IFERROR(VLOOKUP($A664,'Raw - F'!$B:$O,6,FALSE),"")</f>
        <v>1m 2f</v>
      </c>
    </row>
    <row r="665" spans="1:13" x14ac:dyDescent="0.35">
      <c r="A665">
        <v>656</v>
      </c>
      <c r="B665" s="19">
        <f>IFERROR(VLOOKUP($A665,'Raw - F'!$B:$Q,2,FALSE),"")</f>
        <v>44074</v>
      </c>
      <c r="C665" s="18" t="str">
        <f>IFERROR(VLOOKUP($A665,'Raw - F'!$B:$Q,4,FALSE),"")</f>
        <v>North</v>
      </c>
      <c r="D665" s="18" t="str">
        <f>IFERROR(VLOOKUP($A665,'Raw - F'!$B:$Q,3,FALSE),"")</f>
        <v>RIPON</v>
      </c>
      <c r="E665" s="18" t="str">
        <f>IFERROR(VLOOKUP($A665,'Raw - F'!$B:$Q,9,FALSE),"")</f>
        <v>WFA</v>
      </c>
      <c r="F665" s="18" t="str">
        <f>SUBSTITUTE(IFERROR(VLOOKUP($A665,'Raw - F'!$B:$N,13,FALSE),""),"0","")</f>
        <v>2YO</v>
      </c>
      <c r="G665" s="18" t="str">
        <f>SUBSTITUTE(IFERROR(VLOOKUP($A665,'Raw - F'!$B:$N,10,FALSE),""),"0","")</f>
        <v/>
      </c>
      <c r="H665" s="18" t="str">
        <f>SUBSTITUTE(IFERROR(VLOOKUP($A665,'Raw - F'!$B:$N,11,FALSE),""),"0","")</f>
        <v/>
      </c>
      <c r="I665" s="40" t="str">
        <f>IF(IFERROR(VLOOKUP($A665,'Raw - F'!$B:$P,15,FALSE),"")=0,"",IFERROR(VLOOKUP($A665,'Raw - F'!$B:$P,15,FALSE),""))</f>
        <v/>
      </c>
      <c r="J665" s="18">
        <f>IFERROR(VLOOKUP($A665,'Raw - F'!$B:$N,8,FALSE),"")</f>
        <v>1</v>
      </c>
      <c r="K665" s="18">
        <f>IFERROR(VLOOKUP($A665,'Raw - F'!$B:$V,16,FALSE),"")</f>
        <v>0</v>
      </c>
      <c r="L665" s="18" t="str">
        <f>IFERROR(VLOOKUP($A665,'Raw - F'!$B:$O,14,FALSE),"")</f>
        <v>A</v>
      </c>
      <c r="M665" s="18" t="str">
        <f>IFERROR(VLOOKUP($A665,'Raw - F'!$B:$O,6,FALSE),"")</f>
        <v>6f</v>
      </c>
    </row>
    <row r="666" spans="1:13" x14ac:dyDescent="0.35">
      <c r="A666">
        <v>657</v>
      </c>
      <c r="B666" s="19">
        <f>IFERROR(VLOOKUP($A666,'Raw - F'!$B:$Q,2,FALSE),"")</f>
        <v>44074</v>
      </c>
      <c r="C666" s="18" t="str">
        <f>IFERROR(VLOOKUP($A666,'Raw - F'!$B:$Q,4,FALSE),"")</f>
        <v>North</v>
      </c>
      <c r="D666" s="18" t="str">
        <f>IFERROR(VLOOKUP($A666,'Raw - F'!$B:$Q,3,FALSE),"")</f>
        <v>RIPON</v>
      </c>
      <c r="E666" s="18" t="str">
        <f>IFERROR(VLOOKUP($A666,'Raw - F'!$B:$Q,9,FALSE),"")</f>
        <v>WFA</v>
      </c>
      <c r="F666" s="18" t="str">
        <f>SUBSTITUTE(IFERROR(VLOOKUP($A666,'Raw - F'!$B:$N,13,FALSE),""),"0","")</f>
        <v>3YO+</v>
      </c>
      <c r="G666" s="18" t="str">
        <f>SUBSTITUTE(IFERROR(VLOOKUP($A666,'Raw - F'!$B:$N,10,FALSE),""),"0","")</f>
        <v>Mdn</v>
      </c>
      <c r="H666" s="18" t="str">
        <f>SUBSTITUTE(IFERROR(VLOOKUP($A666,'Raw - F'!$B:$N,11,FALSE),""),"0","")</f>
        <v/>
      </c>
      <c r="I666" s="40" t="str">
        <f>IF(IFERROR(VLOOKUP($A666,'Raw - F'!$B:$P,15,FALSE),"")=0,"",IFERROR(VLOOKUP($A666,'Raw - F'!$B:$P,15,FALSE),""))</f>
        <v/>
      </c>
      <c r="J666" s="18">
        <f>IFERROR(VLOOKUP($A666,'Raw - F'!$B:$N,8,FALSE),"")</f>
        <v>5</v>
      </c>
      <c r="K666" s="18">
        <f>IFERROR(VLOOKUP($A666,'Raw - F'!$B:$V,16,FALSE),"")</f>
        <v>0</v>
      </c>
      <c r="L666" s="18" t="str">
        <f>IFERROR(VLOOKUP($A666,'Raw - F'!$B:$O,14,FALSE),"")</f>
        <v>A</v>
      </c>
      <c r="M666" s="18" t="str">
        <f>IFERROR(VLOOKUP($A666,'Raw - F'!$B:$O,6,FALSE),"")</f>
        <v>1m 2f</v>
      </c>
    </row>
    <row r="667" spans="1:13" x14ac:dyDescent="0.35">
      <c r="A667">
        <v>658</v>
      </c>
      <c r="B667" s="19">
        <f>IFERROR(VLOOKUP($A667,'Raw - F'!$B:$Q,2,FALSE),"")</f>
        <v>44074</v>
      </c>
      <c r="C667" s="18" t="str">
        <f>IFERROR(VLOOKUP($A667,'Raw - F'!$B:$Q,4,FALSE),"")</f>
        <v>North</v>
      </c>
      <c r="D667" s="18" t="str">
        <f>IFERROR(VLOOKUP($A667,'Raw - F'!$B:$Q,3,FALSE),"")</f>
        <v>RIPON</v>
      </c>
      <c r="E667" s="18" t="str">
        <f>IFERROR(VLOOKUP($A667,'Raw - F'!$B:$Q,9,FALSE),"")</f>
        <v>WFA</v>
      </c>
      <c r="F667" s="18" t="str">
        <f>SUBSTITUTE(IFERROR(VLOOKUP($A667,'Raw - F'!$B:$N,13,FALSE),""),"0","")</f>
        <v>2YO</v>
      </c>
      <c r="G667" s="18" t="str">
        <f>SUBSTITUTE(IFERROR(VLOOKUP($A667,'Raw - F'!$B:$N,10,FALSE),""),"0","")</f>
        <v>Nov</v>
      </c>
      <c r="H667" s="18" t="str">
        <f>SUBSTITUTE(IFERROR(VLOOKUP($A667,'Raw - F'!$B:$N,11,FALSE),""),"0","")</f>
        <v>Auct</v>
      </c>
      <c r="I667" s="40">
        <f>IF(IFERROR(VLOOKUP($A667,'Raw - F'!$B:$P,15,FALSE),"")=0,"",IFERROR(VLOOKUP($A667,'Raw - F'!$B:$P,15,FALSE),""))</f>
        <v>18000</v>
      </c>
      <c r="J667" s="18">
        <f>IFERROR(VLOOKUP($A667,'Raw - F'!$B:$N,8,FALSE),"")</f>
        <v>5</v>
      </c>
      <c r="K667" s="18">
        <f>IFERROR(VLOOKUP($A667,'Raw - F'!$B:$V,16,FALSE),"")</f>
        <v>0</v>
      </c>
      <c r="L667" s="18" t="str">
        <f>IFERROR(VLOOKUP($A667,'Raw - F'!$B:$O,14,FALSE),"")</f>
        <v>A</v>
      </c>
      <c r="M667" s="18" t="str">
        <f>IFERROR(VLOOKUP($A667,'Raw - F'!$B:$O,6,FALSE),"")</f>
        <v>6f</v>
      </c>
    </row>
    <row r="668" spans="1:13" x14ac:dyDescent="0.35">
      <c r="A668">
        <v>659</v>
      </c>
      <c r="B668" s="19">
        <f>IFERROR(VLOOKUP($A668,'Raw - F'!$B:$Q,2,FALSE),"")</f>
        <v>44074</v>
      </c>
      <c r="C668" s="18" t="str">
        <f>IFERROR(VLOOKUP($A668,'Raw - F'!$B:$Q,4,FALSE),"")</f>
        <v>North</v>
      </c>
      <c r="D668" s="18" t="str">
        <f>IFERROR(VLOOKUP($A668,'Raw - F'!$B:$Q,3,FALSE),"")</f>
        <v>RIPON</v>
      </c>
      <c r="E668" s="18" t="str">
        <f>IFERROR(VLOOKUP($A668,'Raw - F'!$B:$Q,9,FALSE),"")</f>
        <v>Hcap</v>
      </c>
      <c r="F668" s="18" t="str">
        <f>SUBSTITUTE(IFERROR(VLOOKUP($A668,'Raw - F'!$B:$N,13,FALSE),""),"0","")</f>
        <v>4YO+</v>
      </c>
      <c r="G668" s="18" t="str">
        <f>SUBSTITUTE(IFERROR(VLOOKUP($A668,'Raw - F'!$B:$N,10,FALSE),""),"0","")</f>
        <v/>
      </c>
      <c r="H668" s="18" t="str">
        <f>SUBSTITUTE(IFERROR(VLOOKUP($A668,'Raw - F'!$B:$N,11,FALSE),""),"0","")</f>
        <v/>
      </c>
      <c r="I668" s="40" t="str">
        <f>IF(IFERROR(VLOOKUP($A668,'Raw - F'!$B:$P,15,FALSE),"")=0,"",IFERROR(VLOOKUP($A668,'Raw - F'!$B:$P,15,FALSE),""))</f>
        <v/>
      </c>
      <c r="J668" s="18">
        <f>IFERROR(VLOOKUP($A668,'Raw - F'!$B:$N,8,FALSE),"")</f>
        <v>6</v>
      </c>
      <c r="K668" s="18" t="str">
        <f>IFERROR(VLOOKUP($A668,'Raw - F'!$B:$V,16,FALSE),"")</f>
        <v>46-65</v>
      </c>
      <c r="L668" s="18" t="str">
        <f>IFERROR(VLOOKUP($A668,'Raw - F'!$B:$O,14,FALSE),"")</f>
        <v>A</v>
      </c>
      <c r="M668" s="18" t="str">
        <f>IFERROR(VLOOKUP($A668,'Raw - F'!$B:$O,6,FALSE),"")</f>
        <v>1m 3f</v>
      </c>
    </row>
    <row r="669" spans="1:13" x14ac:dyDescent="0.35">
      <c r="A669">
        <v>660</v>
      </c>
      <c r="B669" s="19">
        <f>IFERROR(VLOOKUP($A669,'Raw - F'!$B:$Q,2,FALSE),"")</f>
        <v>44074</v>
      </c>
      <c r="C669" s="18" t="str">
        <f>IFERROR(VLOOKUP($A669,'Raw - F'!$B:$Q,4,FALSE),"")</f>
        <v>North</v>
      </c>
      <c r="D669" s="18" t="str">
        <f>IFERROR(VLOOKUP($A669,'Raw - F'!$B:$Q,3,FALSE),"")</f>
        <v>RIPON</v>
      </c>
      <c r="E669" s="18" t="str">
        <f>IFERROR(VLOOKUP($A669,'Raw - F'!$B:$Q,9,FALSE),"")</f>
        <v>WFA</v>
      </c>
      <c r="F669" s="18" t="str">
        <f>SUBSTITUTE(IFERROR(VLOOKUP($A669,'Raw - F'!$B:$N,13,FALSE),""),"0","")</f>
        <v>2YO</v>
      </c>
      <c r="G669" s="18" t="str">
        <f>SUBSTITUTE(IFERROR(VLOOKUP($A669,'Raw - F'!$B:$N,10,FALSE),""),"0","")</f>
        <v>Nov</v>
      </c>
      <c r="H669" s="18" t="str">
        <f>SUBSTITUTE(IFERROR(VLOOKUP($A669,'Raw - F'!$B:$N,11,FALSE),""),"0","")</f>
        <v/>
      </c>
      <c r="I669" s="40" t="str">
        <f>IF(IFERROR(VLOOKUP($A669,'Raw - F'!$B:$P,15,FALSE),"")=0,"",IFERROR(VLOOKUP($A669,'Raw - F'!$B:$P,15,FALSE),""))</f>
        <v/>
      </c>
      <c r="J669" s="18">
        <f>IFERROR(VLOOKUP($A669,'Raw - F'!$B:$N,8,FALSE),"")</f>
        <v>5</v>
      </c>
      <c r="K669" s="18">
        <f>IFERROR(VLOOKUP($A669,'Raw - F'!$B:$V,16,FALSE),"")</f>
        <v>0</v>
      </c>
      <c r="L669" s="18" t="str">
        <f>IFERROR(VLOOKUP($A669,'Raw - F'!$B:$O,14,FALSE),"")</f>
        <v>A</v>
      </c>
      <c r="M669" s="18" t="str">
        <f>IFERROR(VLOOKUP($A669,'Raw - F'!$B:$O,6,FALSE),"")</f>
        <v>1m</v>
      </c>
    </row>
    <row r="670" spans="1:13" x14ac:dyDescent="0.35">
      <c r="A670">
        <v>661</v>
      </c>
      <c r="B670" s="19">
        <f>IFERROR(VLOOKUP($A670,'Raw - F'!$B:$Q,2,FALSE),"")</f>
        <v>44074</v>
      </c>
      <c r="C670" s="18" t="str">
        <f>IFERROR(VLOOKUP($A670,'Raw - F'!$B:$Q,4,FALSE),"")</f>
        <v>South</v>
      </c>
      <c r="D670" s="18" t="str">
        <f>IFERROR(VLOOKUP($A670,'Raw - F'!$B:$Q,3,FALSE),"")</f>
        <v>SANDOWN PARK</v>
      </c>
      <c r="E670" s="18" t="str">
        <f>IFERROR(VLOOKUP($A670,'Raw - F'!$B:$Q,9,FALSE),"")</f>
        <v>Hcap</v>
      </c>
      <c r="F670" s="18" t="str">
        <f>SUBSTITUTE(IFERROR(VLOOKUP($A670,'Raw - F'!$B:$N,13,FALSE),""),"0","")</f>
        <v>3YO+</v>
      </c>
      <c r="G670" s="18" t="str">
        <f>SUBSTITUTE(IFERROR(VLOOKUP($A670,'Raw - F'!$B:$N,10,FALSE),""),"0","")</f>
        <v/>
      </c>
      <c r="H670" s="18" t="str">
        <f>SUBSTITUTE(IFERROR(VLOOKUP($A670,'Raw - F'!$B:$N,11,FALSE),""),"0","")</f>
        <v/>
      </c>
      <c r="I670" s="40" t="str">
        <f>IF(IFERROR(VLOOKUP($A670,'Raw - F'!$B:$P,15,FALSE),"")=0,"",IFERROR(VLOOKUP($A670,'Raw - F'!$B:$P,15,FALSE),""))</f>
        <v/>
      </c>
      <c r="J670" s="18">
        <f>IFERROR(VLOOKUP($A670,'Raw - F'!$B:$N,8,FALSE),"")</f>
        <v>2</v>
      </c>
      <c r="K670" s="18" t="str">
        <f>IFERROR(VLOOKUP($A670,'Raw - F'!$B:$V,16,FALSE),"")</f>
        <v>86-105</v>
      </c>
      <c r="L670" s="18" t="str">
        <f>IFERROR(VLOOKUP($A670,'Raw - F'!$B:$O,14,FALSE),"")</f>
        <v>A</v>
      </c>
      <c r="M670" s="18" t="str">
        <f>IFERROR(VLOOKUP($A670,'Raw - F'!$B:$O,6,FALSE),"")</f>
        <v>5f</v>
      </c>
    </row>
    <row r="671" spans="1:13" x14ac:dyDescent="0.35">
      <c r="A671">
        <v>662</v>
      </c>
      <c r="B671" s="19">
        <f>IFERROR(VLOOKUP($A671,'Raw - F'!$B:$Q,2,FALSE),"")</f>
        <v>44074</v>
      </c>
      <c r="C671" s="18" t="str">
        <f>IFERROR(VLOOKUP($A671,'Raw - F'!$B:$Q,4,FALSE),"")</f>
        <v>South</v>
      </c>
      <c r="D671" s="18" t="str">
        <f>IFERROR(VLOOKUP($A671,'Raw - F'!$B:$Q,3,FALSE),"")</f>
        <v>SANDOWN PARK</v>
      </c>
      <c r="E671" s="18" t="str">
        <f>IFERROR(VLOOKUP($A671,'Raw - F'!$B:$Q,9,FALSE),"")</f>
        <v>Hcap</v>
      </c>
      <c r="F671" s="18" t="str">
        <f>SUBSTITUTE(IFERROR(VLOOKUP($A671,'Raw - F'!$B:$N,13,FALSE),""),"0","")</f>
        <v>3YO+</v>
      </c>
      <c r="G671" s="18" t="str">
        <f>SUBSTITUTE(IFERROR(VLOOKUP($A671,'Raw - F'!$B:$N,10,FALSE),""),"0","")</f>
        <v/>
      </c>
      <c r="H671" s="18" t="str">
        <f>SUBSTITUTE(IFERROR(VLOOKUP($A671,'Raw - F'!$B:$N,11,FALSE),""),"0","")</f>
        <v/>
      </c>
      <c r="I671" s="40" t="str">
        <f>IF(IFERROR(VLOOKUP($A671,'Raw - F'!$B:$P,15,FALSE),"")=0,"",IFERROR(VLOOKUP($A671,'Raw - F'!$B:$P,15,FALSE),""))</f>
        <v/>
      </c>
      <c r="J671" s="18">
        <f>IFERROR(VLOOKUP($A671,'Raw - F'!$B:$N,8,FALSE),"")</f>
        <v>4</v>
      </c>
      <c r="K671" s="18" t="str">
        <f>IFERROR(VLOOKUP($A671,'Raw - F'!$B:$V,16,FALSE),"")</f>
        <v>61-80</v>
      </c>
      <c r="L671" s="18" t="str">
        <f>IFERROR(VLOOKUP($A671,'Raw - F'!$B:$O,14,FALSE),"")</f>
        <v>A</v>
      </c>
      <c r="M671" s="18" t="str">
        <f>IFERROR(VLOOKUP($A671,'Raw - F'!$B:$O,6,FALSE),"")</f>
        <v>7f</v>
      </c>
    </row>
    <row r="672" spans="1:13" x14ac:dyDescent="0.35">
      <c r="A672">
        <v>663</v>
      </c>
      <c r="B672" s="19">
        <f>IFERROR(VLOOKUP($A672,'Raw - F'!$B:$Q,2,FALSE),"")</f>
        <v>44074</v>
      </c>
      <c r="C672" s="18" t="str">
        <f>IFERROR(VLOOKUP($A672,'Raw - F'!$B:$Q,4,FALSE),"")</f>
        <v>South</v>
      </c>
      <c r="D672" s="18" t="str">
        <f>IFERROR(VLOOKUP($A672,'Raw - F'!$B:$Q,3,FALSE),"")</f>
        <v>SANDOWN PARK</v>
      </c>
      <c r="E672" s="18" t="str">
        <f>IFERROR(VLOOKUP($A672,'Raw - F'!$B:$Q,9,FALSE),"")</f>
        <v>Hcap</v>
      </c>
      <c r="F672" s="18" t="str">
        <f>SUBSTITUTE(IFERROR(VLOOKUP($A672,'Raw - F'!$B:$N,13,FALSE),""),"0","")</f>
        <v>3YO+</v>
      </c>
      <c r="G672" s="18" t="str">
        <f>SUBSTITUTE(IFERROR(VLOOKUP($A672,'Raw - F'!$B:$N,10,FALSE),""),"0","")</f>
        <v/>
      </c>
      <c r="H672" s="18" t="str">
        <f>SUBSTITUTE(IFERROR(VLOOKUP($A672,'Raw - F'!$B:$N,11,FALSE),""),"0","")</f>
        <v/>
      </c>
      <c r="I672" s="40" t="str">
        <f>IF(IFERROR(VLOOKUP($A672,'Raw - F'!$B:$P,15,FALSE),"")=0,"",IFERROR(VLOOKUP($A672,'Raw - F'!$B:$P,15,FALSE),""))</f>
        <v/>
      </c>
      <c r="J672" s="18">
        <f>IFERROR(VLOOKUP($A672,'Raw - F'!$B:$N,8,FALSE),"")</f>
        <v>3</v>
      </c>
      <c r="K672" s="18" t="str">
        <f>IFERROR(VLOOKUP($A672,'Raw - F'!$B:$V,16,FALSE),"")</f>
        <v>71-90</v>
      </c>
      <c r="L672" s="18" t="str">
        <f>IFERROR(VLOOKUP($A672,'Raw - F'!$B:$O,14,FALSE),"")</f>
        <v>A</v>
      </c>
      <c r="M672" s="18" t="str">
        <f>IFERROR(VLOOKUP($A672,'Raw - F'!$B:$O,6,FALSE),"")</f>
        <v>1m 2f</v>
      </c>
    </row>
    <row r="673" spans="1:13" x14ac:dyDescent="0.35">
      <c r="A673">
        <v>664</v>
      </c>
      <c r="B673" s="19">
        <f>IFERROR(VLOOKUP($A673,'Raw - F'!$B:$Q,2,FALSE),"")</f>
        <v>44074</v>
      </c>
      <c r="C673" s="18" t="str">
        <f>IFERROR(VLOOKUP($A673,'Raw - F'!$B:$Q,4,FALSE),"")</f>
        <v>South</v>
      </c>
      <c r="D673" s="18" t="str">
        <f>IFERROR(VLOOKUP($A673,'Raw - F'!$B:$Q,3,FALSE),"")</f>
        <v>SANDOWN PARK</v>
      </c>
      <c r="E673" s="18" t="str">
        <f>IFERROR(VLOOKUP($A673,'Raw - F'!$B:$Q,9,FALSE),"")</f>
        <v>Hcap</v>
      </c>
      <c r="F673" s="18" t="str">
        <f>SUBSTITUTE(IFERROR(VLOOKUP($A673,'Raw - F'!$B:$N,13,FALSE),""),"0","")</f>
        <v>3YO+</v>
      </c>
      <c r="G673" s="18" t="str">
        <f>SUBSTITUTE(IFERROR(VLOOKUP($A673,'Raw - F'!$B:$N,10,FALSE),""),"0","")</f>
        <v/>
      </c>
      <c r="H673" s="18" t="str">
        <f>SUBSTITUTE(IFERROR(VLOOKUP($A673,'Raw - F'!$B:$N,11,FALSE),""),"0","")</f>
        <v/>
      </c>
      <c r="I673" s="40" t="str">
        <f>IF(IFERROR(VLOOKUP($A673,'Raw - F'!$B:$P,15,FALSE),"")=0,"",IFERROR(VLOOKUP($A673,'Raw - F'!$B:$P,15,FALSE),""))</f>
        <v/>
      </c>
      <c r="J673" s="18">
        <f>IFERROR(VLOOKUP($A673,'Raw - F'!$B:$N,8,FALSE),"")</f>
        <v>4</v>
      </c>
      <c r="K673" s="18" t="str">
        <f>IFERROR(VLOOKUP($A673,'Raw - F'!$B:$V,16,FALSE),"")</f>
        <v>61-80</v>
      </c>
      <c r="L673" s="18" t="str">
        <f>IFERROR(VLOOKUP($A673,'Raw - F'!$B:$O,14,FALSE),"")</f>
        <v>A</v>
      </c>
      <c r="M673" s="18" t="str">
        <f>IFERROR(VLOOKUP($A673,'Raw - F'!$B:$O,6,FALSE),"")</f>
        <v>1m</v>
      </c>
    </row>
    <row r="674" spans="1:13" x14ac:dyDescent="0.35">
      <c r="A674">
        <v>665</v>
      </c>
      <c r="B674" s="19">
        <f>IFERROR(VLOOKUP($A674,'Raw - F'!$B:$Q,2,FALSE),"")</f>
        <v>44074</v>
      </c>
      <c r="C674" s="18" t="str">
        <f>IFERROR(VLOOKUP($A674,'Raw - F'!$B:$Q,4,FALSE),"")</f>
        <v>South</v>
      </c>
      <c r="D674" s="18" t="str">
        <f>IFERROR(VLOOKUP($A674,'Raw - F'!$B:$Q,3,FALSE),"")</f>
        <v>SANDOWN PARK</v>
      </c>
      <c r="E674" s="18" t="str">
        <f>IFERROR(VLOOKUP($A674,'Raw - F'!$B:$Q,9,FALSE),"")</f>
        <v>WFA</v>
      </c>
      <c r="F674" s="18" t="str">
        <f>SUBSTITUTE(IFERROR(VLOOKUP($A674,'Raw - F'!$B:$N,13,FALSE),""),"0","")</f>
        <v>2YO</v>
      </c>
      <c r="G674" s="18" t="str">
        <f>SUBSTITUTE(IFERROR(VLOOKUP($A674,'Raw - F'!$B:$N,10,FALSE),""),"0","")</f>
        <v>Mdn</v>
      </c>
      <c r="H674" s="18" t="str">
        <f>SUBSTITUTE(IFERROR(VLOOKUP($A674,'Raw - F'!$B:$N,11,FALSE),""),"0","")</f>
        <v>Auct</v>
      </c>
      <c r="I674" s="40">
        <f>IF(IFERROR(VLOOKUP($A674,'Raw - F'!$B:$P,15,FALSE),"")=0,"",IFERROR(VLOOKUP($A674,'Raw - F'!$B:$P,15,FALSE),""))</f>
        <v>33000</v>
      </c>
      <c r="J674" s="18">
        <f>IFERROR(VLOOKUP($A674,'Raw - F'!$B:$N,8,FALSE),"")</f>
        <v>5</v>
      </c>
      <c r="K674" s="18">
        <f>IFERROR(VLOOKUP($A674,'Raw - F'!$B:$V,16,FALSE),"")</f>
        <v>0</v>
      </c>
      <c r="L674" s="18" t="str">
        <f>IFERROR(VLOOKUP($A674,'Raw - F'!$B:$O,14,FALSE),"")</f>
        <v>A</v>
      </c>
      <c r="M674" s="18" t="str">
        <f>IFERROR(VLOOKUP($A674,'Raw - F'!$B:$O,6,FALSE),"")</f>
        <v>7f</v>
      </c>
    </row>
    <row r="675" spans="1:13" x14ac:dyDescent="0.35">
      <c r="A675">
        <v>666</v>
      </c>
      <c r="B675" s="19">
        <f>IFERROR(VLOOKUP($A675,'Raw - F'!$B:$Q,2,FALSE),"")</f>
        <v>44074</v>
      </c>
      <c r="C675" s="18" t="str">
        <f>IFERROR(VLOOKUP($A675,'Raw - F'!$B:$Q,4,FALSE),"")</f>
        <v>South</v>
      </c>
      <c r="D675" s="18" t="str">
        <f>IFERROR(VLOOKUP($A675,'Raw - F'!$B:$Q,3,FALSE),"")</f>
        <v>SANDOWN PARK</v>
      </c>
      <c r="E675" s="18" t="str">
        <f>IFERROR(VLOOKUP($A675,'Raw - F'!$B:$Q,9,FALSE),"")</f>
        <v>Hcap</v>
      </c>
      <c r="F675" s="18" t="str">
        <f>SUBSTITUTE(IFERROR(VLOOKUP($A675,'Raw - F'!$B:$N,13,FALSE),""),"0","")</f>
        <v>2YO</v>
      </c>
      <c r="G675" s="18" t="str">
        <f>SUBSTITUTE(IFERROR(VLOOKUP($A675,'Raw - F'!$B:$N,10,FALSE),""),"0","")</f>
        <v/>
      </c>
      <c r="H675" s="18" t="str">
        <f>SUBSTITUTE(IFERROR(VLOOKUP($A675,'Raw - F'!$B:$N,11,FALSE),""),"0","")</f>
        <v/>
      </c>
      <c r="I675" s="40" t="str">
        <f>IF(IFERROR(VLOOKUP($A675,'Raw - F'!$B:$P,15,FALSE),"")=0,"",IFERROR(VLOOKUP($A675,'Raw - F'!$B:$P,15,FALSE),""))</f>
        <v/>
      </c>
      <c r="J675" s="18">
        <f>IFERROR(VLOOKUP($A675,'Raw - F'!$B:$N,8,FALSE),"")</f>
        <v>5</v>
      </c>
      <c r="K675" s="18" t="str">
        <f>IFERROR(VLOOKUP($A675,'Raw - F'!$B:$V,16,FALSE),"")</f>
        <v>56-75</v>
      </c>
      <c r="L675" s="18" t="str">
        <f>IFERROR(VLOOKUP($A675,'Raw - F'!$B:$O,14,FALSE),"")</f>
        <v>A</v>
      </c>
      <c r="M675" s="18" t="str">
        <f>IFERROR(VLOOKUP($A675,'Raw - F'!$B:$O,6,FALSE),"")</f>
        <v>7f</v>
      </c>
    </row>
    <row r="676" spans="1:13" x14ac:dyDescent="0.35">
      <c r="A676">
        <v>667</v>
      </c>
      <c r="B676" s="19">
        <f>IFERROR(VLOOKUP($A676,'Raw - F'!$B:$Q,2,FALSE),"")</f>
        <v>44074</v>
      </c>
      <c r="C676" s="18" t="str">
        <f>IFERROR(VLOOKUP($A676,'Raw - F'!$B:$Q,4,FALSE),"")</f>
        <v>South</v>
      </c>
      <c r="D676" s="18" t="str">
        <f>IFERROR(VLOOKUP($A676,'Raw - F'!$B:$Q,3,FALSE),"")</f>
        <v>SANDOWN PARK</v>
      </c>
      <c r="E676" s="18" t="str">
        <f>IFERROR(VLOOKUP($A676,'Raw - F'!$B:$Q,9,FALSE),"")</f>
        <v>Hcap</v>
      </c>
      <c r="F676" s="18" t="str">
        <f>SUBSTITUTE(IFERROR(VLOOKUP($A676,'Raw - F'!$B:$N,13,FALSE),""),"0","")</f>
        <v>3YO+</v>
      </c>
      <c r="G676" s="18" t="str">
        <f>SUBSTITUTE(IFERROR(VLOOKUP($A676,'Raw - F'!$B:$N,10,FALSE),""),"0","")</f>
        <v/>
      </c>
      <c r="H676" s="18" t="str">
        <f>SUBSTITUTE(IFERROR(VLOOKUP($A676,'Raw - F'!$B:$N,11,FALSE),""),"0","")</f>
        <v/>
      </c>
      <c r="I676" s="40" t="str">
        <f>IF(IFERROR(VLOOKUP($A676,'Raw - F'!$B:$P,15,FALSE),"")=0,"",IFERROR(VLOOKUP($A676,'Raw - F'!$B:$P,15,FALSE),""))</f>
        <v/>
      </c>
      <c r="J676" s="18">
        <f>IFERROR(VLOOKUP($A676,'Raw - F'!$B:$N,8,FALSE),"")</f>
        <v>5</v>
      </c>
      <c r="K676" s="18" t="str">
        <f>IFERROR(VLOOKUP($A676,'Raw - F'!$B:$V,16,FALSE),"")</f>
        <v>56-75</v>
      </c>
      <c r="L676" s="18" t="str">
        <f>IFERROR(VLOOKUP($A676,'Raw - F'!$B:$O,14,FALSE),"")</f>
        <v>A</v>
      </c>
      <c r="M676" s="18" t="str">
        <f>IFERROR(VLOOKUP($A676,'Raw - F'!$B:$O,6,FALSE),"")</f>
        <v>1m 2f</v>
      </c>
    </row>
    <row r="677" spans="1:13" x14ac:dyDescent="0.35">
      <c r="A677">
        <v>668</v>
      </c>
      <c r="B677" s="19">
        <f>IFERROR(VLOOKUP($A677,'Raw - F'!$B:$Q,2,FALSE),"")</f>
        <v>44074</v>
      </c>
      <c r="C677" s="18" t="str">
        <f>IFERROR(VLOOKUP($A677,'Raw - F'!$B:$Q,4,FALSE),"")</f>
        <v>South</v>
      </c>
      <c r="D677" s="18" t="str">
        <f>IFERROR(VLOOKUP($A677,'Raw - F'!$B:$Q,3,FALSE),"")</f>
        <v>SANDOWN PARK</v>
      </c>
      <c r="E677" s="18" t="str">
        <f>IFERROR(VLOOKUP($A677,'Raw - F'!$B:$Q,9,FALSE),"")</f>
        <v>WFA</v>
      </c>
      <c r="F677" s="18" t="str">
        <f>SUBSTITUTE(IFERROR(VLOOKUP($A677,'Raw - F'!$B:$N,13,FALSE),""),"0","")</f>
        <v>2YO</v>
      </c>
      <c r="G677" s="18" t="str">
        <f>SUBSTITUTE(IFERROR(VLOOKUP($A677,'Raw - F'!$B:$N,10,FALSE),""),"0","")</f>
        <v>Nov</v>
      </c>
      <c r="H677" s="18" t="str">
        <f>SUBSTITUTE(IFERROR(VLOOKUP($A677,'Raw - F'!$B:$N,11,FALSE),""),"0","")</f>
        <v/>
      </c>
      <c r="I677" s="40" t="str">
        <f>IF(IFERROR(VLOOKUP($A677,'Raw - F'!$B:$P,15,FALSE),"")=0,"",IFERROR(VLOOKUP($A677,'Raw - F'!$B:$P,15,FALSE),""))</f>
        <v/>
      </c>
      <c r="J677" s="18">
        <f>IFERROR(VLOOKUP($A677,'Raw - F'!$B:$N,8,FALSE),"")</f>
        <v>5</v>
      </c>
      <c r="K677" s="18">
        <f>IFERROR(VLOOKUP($A677,'Raw - F'!$B:$V,16,FALSE),"")</f>
        <v>0</v>
      </c>
      <c r="L677" s="18" t="str">
        <f>IFERROR(VLOOKUP($A677,'Raw - F'!$B:$O,14,FALSE),"")</f>
        <v>A</v>
      </c>
      <c r="M677" s="18" t="str">
        <f>IFERROR(VLOOKUP($A677,'Raw - F'!$B:$O,6,FALSE),"")</f>
        <v>5f</v>
      </c>
    </row>
    <row r="678" spans="1:13" x14ac:dyDescent="0.35">
      <c r="A678">
        <v>669</v>
      </c>
      <c r="B678" s="19">
        <f>IFERROR(VLOOKUP($A678,'Raw - F'!$B:$Q,2,FALSE),"")</f>
        <v>44074</v>
      </c>
      <c r="C678" s="18" t="str">
        <f>IFERROR(VLOOKUP($A678,'Raw - F'!$B:$Q,4,FALSE),"")</f>
        <v>Midlands</v>
      </c>
      <c r="D678" s="18" t="str">
        <f>IFERROR(VLOOKUP($A678,'Raw - F'!$B:$Q,3,FALSE),"")</f>
        <v>SOUTHWELL</v>
      </c>
      <c r="E678" s="18" t="str">
        <f>IFERROR(VLOOKUP($A678,'Raw - F'!$B:$Q,9,FALSE),"")</f>
        <v>Hcap</v>
      </c>
      <c r="F678" s="18" t="str">
        <f>SUBSTITUTE(IFERROR(VLOOKUP($A678,'Raw - F'!$B:$N,13,FALSE),""),"0","")</f>
        <v>3YO+</v>
      </c>
      <c r="G678" s="18" t="str">
        <f>SUBSTITUTE(IFERROR(VLOOKUP($A678,'Raw - F'!$B:$N,10,FALSE),""),"0","")</f>
        <v/>
      </c>
      <c r="H678" s="18" t="str">
        <f>SUBSTITUTE(IFERROR(VLOOKUP($A678,'Raw - F'!$B:$N,11,FALSE),""),"0","")</f>
        <v/>
      </c>
      <c r="I678" s="40" t="str">
        <f>IF(IFERROR(VLOOKUP($A678,'Raw - F'!$B:$P,15,FALSE),"")=0,"",IFERROR(VLOOKUP($A678,'Raw - F'!$B:$P,15,FALSE),""))</f>
        <v/>
      </c>
      <c r="J678" s="18">
        <f>IFERROR(VLOOKUP($A678,'Raw - F'!$B:$N,8,FALSE),"")</f>
        <v>6</v>
      </c>
      <c r="K678" s="18" t="str">
        <f>IFERROR(VLOOKUP($A678,'Raw - F'!$B:$V,16,FALSE),"")</f>
        <v>41-60</v>
      </c>
      <c r="L678" s="18" t="str">
        <f>IFERROR(VLOOKUP($A678,'Raw - F'!$B:$O,14,FALSE),"")</f>
        <v>A</v>
      </c>
      <c r="M678" s="18" t="str">
        <f>IFERROR(VLOOKUP($A678,'Raw - F'!$B:$O,6,FALSE),"")</f>
        <v>5f</v>
      </c>
    </row>
    <row r="679" spans="1:13" x14ac:dyDescent="0.35">
      <c r="A679">
        <v>670</v>
      </c>
      <c r="B679" s="19">
        <f>IFERROR(VLOOKUP($A679,'Raw - F'!$B:$Q,2,FALSE),"")</f>
        <v>44074</v>
      </c>
      <c r="C679" s="18" t="str">
        <f>IFERROR(VLOOKUP($A679,'Raw - F'!$B:$Q,4,FALSE),"")</f>
        <v>Midlands</v>
      </c>
      <c r="D679" s="18" t="str">
        <f>IFERROR(VLOOKUP($A679,'Raw - F'!$B:$Q,3,FALSE),"")</f>
        <v>SOUTHWELL</v>
      </c>
      <c r="E679" s="18" t="str">
        <f>IFERROR(VLOOKUP($A679,'Raw - F'!$B:$Q,9,FALSE),"")</f>
        <v>WFA</v>
      </c>
      <c r="F679" s="18" t="str">
        <f>SUBSTITUTE(IFERROR(VLOOKUP($A679,'Raw - F'!$B:$N,13,FALSE),""),"0","")</f>
        <v>2YO</v>
      </c>
      <c r="G679" s="18" t="str">
        <f>SUBSTITUTE(IFERROR(VLOOKUP($A679,'Raw - F'!$B:$N,10,FALSE),""),"0","")</f>
        <v>Mdn</v>
      </c>
      <c r="H679" s="18" t="str">
        <f>SUBSTITUTE(IFERROR(VLOOKUP($A679,'Raw - F'!$B:$N,11,FALSE),""),"0","")</f>
        <v>Med</v>
      </c>
      <c r="I679" s="40">
        <f>IF(IFERROR(VLOOKUP($A679,'Raw - F'!$B:$P,15,FALSE),"")=0,"",IFERROR(VLOOKUP($A679,'Raw - F'!$B:$P,15,FALSE),""))</f>
        <v>33000</v>
      </c>
      <c r="J679" s="18">
        <f>IFERROR(VLOOKUP($A679,'Raw - F'!$B:$N,8,FALSE),"")</f>
        <v>5</v>
      </c>
      <c r="K679" s="18">
        <f>IFERROR(VLOOKUP($A679,'Raw - F'!$B:$V,16,FALSE),"")</f>
        <v>0</v>
      </c>
      <c r="L679" s="18" t="str">
        <f>IFERROR(VLOOKUP($A679,'Raw - F'!$B:$O,14,FALSE),"")</f>
        <v>A</v>
      </c>
      <c r="M679" s="18" t="str">
        <f>IFERROR(VLOOKUP($A679,'Raw - F'!$B:$O,6,FALSE),"")</f>
        <v>6f</v>
      </c>
    </row>
    <row r="680" spans="1:13" x14ac:dyDescent="0.35">
      <c r="A680">
        <v>671</v>
      </c>
      <c r="B680" s="19">
        <f>IFERROR(VLOOKUP($A680,'Raw - F'!$B:$Q,2,FALSE),"")</f>
        <v>44074</v>
      </c>
      <c r="C680" s="18" t="str">
        <f>IFERROR(VLOOKUP($A680,'Raw - F'!$B:$Q,4,FALSE),"")</f>
        <v>Midlands</v>
      </c>
      <c r="D680" s="18" t="str">
        <f>IFERROR(VLOOKUP($A680,'Raw - F'!$B:$Q,3,FALSE),"")</f>
        <v>SOUTHWELL</v>
      </c>
      <c r="E680" s="18" t="str">
        <f>IFERROR(VLOOKUP($A680,'Raw - F'!$B:$Q,9,FALSE),"")</f>
        <v>Hcap</v>
      </c>
      <c r="F680" s="18" t="str">
        <f>SUBSTITUTE(IFERROR(VLOOKUP($A680,'Raw - F'!$B:$N,13,FALSE),""),"0","")</f>
        <v>3YO+</v>
      </c>
      <c r="G680" s="18" t="str">
        <f>SUBSTITUTE(IFERROR(VLOOKUP($A680,'Raw - F'!$B:$N,10,FALSE),""),"0","")</f>
        <v/>
      </c>
      <c r="H680" s="18" t="str">
        <f>SUBSTITUTE(IFERROR(VLOOKUP($A680,'Raw - F'!$B:$N,11,FALSE),""),"0","")</f>
        <v/>
      </c>
      <c r="I680" s="40" t="str">
        <f>IF(IFERROR(VLOOKUP($A680,'Raw - F'!$B:$P,15,FALSE),"")=0,"",IFERROR(VLOOKUP($A680,'Raw - F'!$B:$P,15,FALSE),""))</f>
        <v/>
      </c>
      <c r="J680" s="18">
        <f>IFERROR(VLOOKUP($A680,'Raw - F'!$B:$N,8,FALSE),"")</f>
        <v>6</v>
      </c>
      <c r="K680" s="18" t="str">
        <f>IFERROR(VLOOKUP($A680,'Raw - F'!$B:$V,16,FALSE),"")</f>
        <v>36-55</v>
      </c>
      <c r="L680" s="18" t="str">
        <f>IFERROR(VLOOKUP($A680,'Raw - F'!$B:$O,14,FALSE),"")</f>
        <v>A</v>
      </c>
      <c r="M680" s="18" t="str">
        <f>IFERROR(VLOOKUP($A680,'Raw - F'!$B:$O,6,FALSE),"")</f>
        <v>2m+</v>
      </c>
    </row>
    <row r="681" spans="1:13" x14ac:dyDescent="0.35">
      <c r="A681">
        <v>672</v>
      </c>
      <c r="B681" s="19">
        <f>IFERROR(VLOOKUP($A681,'Raw - F'!$B:$Q,2,FALSE),"")</f>
        <v>44074</v>
      </c>
      <c r="C681" s="18" t="str">
        <f>IFERROR(VLOOKUP($A681,'Raw - F'!$B:$Q,4,FALSE),"")</f>
        <v>Midlands</v>
      </c>
      <c r="D681" s="18" t="str">
        <f>IFERROR(VLOOKUP($A681,'Raw - F'!$B:$Q,3,FALSE),"")</f>
        <v>SOUTHWELL</v>
      </c>
      <c r="E681" s="18" t="str">
        <f>IFERROR(VLOOKUP($A681,'Raw - F'!$B:$Q,9,FALSE),"")</f>
        <v>Hcap</v>
      </c>
      <c r="F681" s="18" t="str">
        <f>SUBSTITUTE(IFERROR(VLOOKUP($A681,'Raw - F'!$B:$N,13,FALSE),""),"0","")</f>
        <v>3YO+</v>
      </c>
      <c r="G681" s="18" t="str">
        <f>SUBSTITUTE(IFERROR(VLOOKUP($A681,'Raw - F'!$B:$N,10,FALSE),""),"0","")</f>
        <v/>
      </c>
      <c r="H681" s="18" t="str">
        <f>SUBSTITUTE(IFERROR(VLOOKUP($A681,'Raw - F'!$B:$N,11,FALSE),""),"0","")</f>
        <v/>
      </c>
      <c r="I681" s="40" t="str">
        <f>IF(IFERROR(VLOOKUP($A681,'Raw - F'!$B:$P,15,FALSE),"")=0,"",IFERROR(VLOOKUP($A681,'Raw - F'!$B:$P,15,FALSE),""))</f>
        <v/>
      </c>
      <c r="J681" s="18">
        <f>IFERROR(VLOOKUP($A681,'Raw - F'!$B:$N,8,FALSE),"")</f>
        <v>6</v>
      </c>
      <c r="K681" s="18" t="str">
        <f>IFERROR(VLOOKUP($A681,'Raw - F'!$B:$V,16,FALSE),"")</f>
        <v>36-55</v>
      </c>
      <c r="L681" s="18" t="str">
        <f>IFERROR(VLOOKUP($A681,'Raw - F'!$B:$O,14,FALSE),"")</f>
        <v>A</v>
      </c>
      <c r="M681" s="18" t="str">
        <f>IFERROR(VLOOKUP($A681,'Raw - F'!$B:$O,6,FALSE),"")</f>
        <v>1m 4f</v>
      </c>
    </row>
    <row r="682" spans="1:13" x14ac:dyDescent="0.35">
      <c r="A682">
        <v>673</v>
      </c>
      <c r="B682" s="19">
        <f>IFERROR(VLOOKUP($A682,'Raw - F'!$B:$Q,2,FALSE),"")</f>
        <v>44074</v>
      </c>
      <c r="C682" s="18" t="str">
        <f>IFERROR(VLOOKUP($A682,'Raw - F'!$B:$Q,4,FALSE),"")</f>
        <v>Midlands</v>
      </c>
      <c r="D682" s="18" t="str">
        <f>IFERROR(VLOOKUP($A682,'Raw - F'!$B:$Q,3,FALSE),"")</f>
        <v>SOUTHWELL</v>
      </c>
      <c r="E682" s="18" t="str">
        <f>IFERROR(VLOOKUP($A682,'Raw - F'!$B:$Q,9,FALSE),"")</f>
        <v>Hcap</v>
      </c>
      <c r="F682" s="18" t="str">
        <f>SUBSTITUTE(IFERROR(VLOOKUP($A682,'Raw - F'!$B:$N,13,FALSE),""),"0","")</f>
        <v>3YO+</v>
      </c>
      <c r="G682" s="18" t="str">
        <f>SUBSTITUTE(IFERROR(VLOOKUP($A682,'Raw - F'!$B:$N,10,FALSE),""),"0","")</f>
        <v/>
      </c>
      <c r="H682" s="18" t="str">
        <f>SUBSTITUTE(IFERROR(VLOOKUP($A682,'Raw - F'!$B:$N,11,FALSE),""),"0","")</f>
        <v/>
      </c>
      <c r="I682" s="40" t="str">
        <f>IF(IFERROR(VLOOKUP($A682,'Raw - F'!$B:$P,15,FALSE),"")=0,"",IFERROR(VLOOKUP($A682,'Raw - F'!$B:$P,15,FALSE),""))</f>
        <v/>
      </c>
      <c r="J682" s="18">
        <f>IFERROR(VLOOKUP($A682,'Raw - F'!$B:$N,8,FALSE),"")</f>
        <v>6</v>
      </c>
      <c r="K682" s="18" t="str">
        <f>IFERROR(VLOOKUP($A682,'Raw - F'!$B:$V,16,FALSE),"")</f>
        <v>46-65</v>
      </c>
      <c r="L682" s="18" t="str">
        <f>IFERROR(VLOOKUP($A682,'Raw - F'!$B:$O,14,FALSE),"")</f>
        <v>A</v>
      </c>
      <c r="M682" s="18" t="str">
        <f>IFERROR(VLOOKUP($A682,'Raw - F'!$B:$O,6,FALSE),"")</f>
        <v>7f</v>
      </c>
    </row>
    <row r="683" spans="1:13" x14ac:dyDescent="0.35">
      <c r="A683">
        <v>674</v>
      </c>
      <c r="B683" s="19">
        <f>IFERROR(VLOOKUP($A683,'Raw - F'!$B:$Q,2,FALSE),"")</f>
        <v>44074</v>
      </c>
      <c r="C683" s="18" t="str">
        <f>IFERROR(VLOOKUP($A683,'Raw - F'!$B:$Q,4,FALSE),"")</f>
        <v>Midlands</v>
      </c>
      <c r="D683" s="18" t="str">
        <f>IFERROR(VLOOKUP($A683,'Raw - F'!$B:$Q,3,FALSE),"")</f>
        <v>SOUTHWELL</v>
      </c>
      <c r="E683" s="18" t="str">
        <f>IFERROR(VLOOKUP($A683,'Raw - F'!$B:$Q,9,FALSE),"")</f>
        <v>WFA</v>
      </c>
      <c r="F683" s="18" t="str">
        <f>SUBSTITUTE(IFERROR(VLOOKUP($A683,'Raw - F'!$B:$N,13,FALSE),""),"0","")</f>
        <v>3YO+</v>
      </c>
      <c r="G683" s="18" t="str">
        <f>SUBSTITUTE(IFERROR(VLOOKUP($A683,'Raw - F'!$B:$N,10,FALSE),""),"0","")</f>
        <v>Nov</v>
      </c>
      <c r="H683" s="18" t="str">
        <f>SUBSTITUTE(IFERROR(VLOOKUP($A683,'Raw - F'!$B:$N,11,FALSE),""),"0","")</f>
        <v/>
      </c>
      <c r="I683" s="40" t="str">
        <f>IF(IFERROR(VLOOKUP($A683,'Raw - F'!$B:$P,15,FALSE),"")=0,"",IFERROR(VLOOKUP($A683,'Raw - F'!$B:$P,15,FALSE),""))</f>
        <v/>
      </c>
      <c r="J683" s="18">
        <f>IFERROR(VLOOKUP($A683,'Raw - F'!$B:$N,8,FALSE),"")</f>
        <v>5</v>
      </c>
      <c r="K683" s="18">
        <f>IFERROR(VLOOKUP($A683,'Raw - F'!$B:$V,16,FALSE),"")</f>
        <v>0</v>
      </c>
      <c r="L683" s="18" t="str">
        <f>IFERROR(VLOOKUP($A683,'Raw - F'!$B:$O,14,FALSE),"")</f>
        <v>A</v>
      </c>
      <c r="M683" s="18" t="str">
        <f>IFERROR(VLOOKUP($A683,'Raw - F'!$B:$O,6,FALSE),"")</f>
        <v>5f</v>
      </c>
    </row>
    <row r="684" spans="1:13" x14ac:dyDescent="0.35">
      <c r="A684">
        <v>675</v>
      </c>
      <c r="B684" s="19">
        <f>IFERROR(VLOOKUP($A684,'Raw - F'!$B:$Q,2,FALSE),"")</f>
        <v>44074</v>
      </c>
      <c r="C684" s="18" t="str">
        <f>IFERROR(VLOOKUP($A684,'Raw - F'!$B:$Q,4,FALSE),"")</f>
        <v>Midlands</v>
      </c>
      <c r="D684" s="18" t="str">
        <f>IFERROR(VLOOKUP($A684,'Raw - F'!$B:$Q,3,FALSE),"")</f>
        <v>SOUTHWELL</v>
      </c>
      <c r="E684" s="18" t="str">
        <f>IFERROR(VLOOKUP($A684,'Raw - F'!$B:$Q,9,FALSE),"")</f>
        <v>Hcap</v>
      </c>
      <c r="F684" s="18" t="str">
        <f>SUBSTITUTE(IFERROR(VLOOKUP($A684,'Raw - F'!$B:$N,13,FALSE),""),"0","")</f>
        <v>4YO+</v>
      </c>
      <c r="G684" s="18" t="str">
        <f>SUBSTITUTE(IFERROR(VLOOKUP($A684,'Raw - F'!$B:$N,10,FALSE),""),"0","")</f>
        <v/>
      </c>
      <c r="H684" s="18" t="str">
        <f>SUBSTITUTE(IFERROR(VLOOKUP($A684,'Raw - F'!$B:$N,11,FALSE),""),"0","")</f>
        <v/>
      </c>
      <c r="I684" s="40" t="str">
        <f>IF(IFERROR(VLOOKUP($A684,'Raw - F'!$B:$P,15,FALSE),"")=0,"",IFERROR(VLOOKUP($A684,'Raw - F'!$B:$P,15,FALSE),""))</f>
        <v/>
      </c>
      <c r="J684" s="18">
        <f>IFERROR(VLOOKUP($A684,'Raw - F'!$B:$N,8,FALSE),"")</f>
        <v>3</v>
      </c>
      <c r="K684" s="18" t="str">
        <f>IFERROR(VLOOKUP($A684,'Raw - F'!$B:$V,16,FALSE),"")</f>
        <v>71-90</v>
      </c>
      <c r="L684" s="18" t="str">
        <f>IFERROR(VLOOKUP($A684,'Raw - F'!$B:$O,14,FALSE),"")</f>
        <v>A</v>
      </c>
      <c r="M684" s="18" t="str">
        <f>IFERROR(VLOOKUP($A684,'Raw - F'!$B:$O,6,FALSE),"")</f>
        <v>5f</v>
      </c>
    </row>
    <row r="685" spans="1:13" x14ac:dyDescent="0.35">
      <c r="A685">
        <v>676</v>
      </c>
      <c r="B685" s="19">
        <f>IFERROR(VLOOKUP($A685,'Raw - F'!$B:$Q,2,FALSE),"")</f>
        <v>44074</v>
      </c>
      <c r="C685" s="18" t="str">
        <f>IFERROR(VLOOKUP($A685,'Raw - F'!$B:$Q,4,FALSE),"")</f>
        <v>Midlands</v>
      </c>
      <c r="D685" s="18" t="str">
        <f>IFERROR(VLOOKUP($A685,'Raw - F'!$B:$Q,3,FALSE),"")</f>
        <v>SOUTHWELL</v>
      </c>
      <c r="E685" s="18" t="str">
        <f>IFERROR(VLOOKUP($A685,'Raw - F'!$B:$Q,9,FALSE),"")</f>
        <v>Hcap</v>
      </c>
      <c r="F685" s="18" t="str">
        <f>SUBSTITUTE(IFERROR(VLOOKUP($A685,'Raw - F'!$B:$N,13,FALSE),""),"0","")</f>
        <v>3YO+</v>
      </c>
      <c r="G685" s="18" t="str">
        <f>SUBSTITUTE(IFERROR(VLOOKUP($A685,'Raw - F'!$B:$N,10,FALSE),""),"0","")</f>
        <v/>
      </c>
      <c r="H685" s="18" t="str">
        <f>SUBSTITUTE(IFERROR(VLOOKUP($A685,'Raw - F'!$B:$N,11,FALSE),""),"0","")</f>
        <v/>
      </c>
      <c r="I685" s="40" t="str">
        <f>IF(IFERROR(VLOOKUP($A685,'Raw - F'!$B:$P,15,FALSE),"")=0,"",IFERROR(VLOOKUP($A685,'Raw - F'!$B:$P,15,FALSE),""))</f>
        <v/>
      </c>
      <c r="J685" s="18">
        <f>IFERROR(VLOOKUP($A685,'Raw - F'!$B:$N,8,FALSE),"")</f>
        <v>6</v>
      </c>
      <c r="K685" s="18" t="str">
        <f>IFERROR(VLOOKUP($A685,'Raw - F'!$B:$V,16,FALSE),"")</f>
        <v>36-55</v>
      </c>
      <c r="L685" s="18" t="str">
        <f>IFERROR(VLOOKUP($A685,'Raw - F'!$B:$O,14,FALSE),"")</f>
        <v>A</v>
      </c>
      <c r="M685" s="18" t="str">
        <f>IFERROR(VLOOKUP($A685,'Raw - F'!$B:$O,6,FALSE),"")</f>
        <v>1m</v>
      </c>
    </row>
    <row r="686" spans="1:13" hidden="1" x14ac:dyDescent="0.35">
      <c r="A686">
        <v>677</v>
      </c>
      <c r="B686" s="19" t="str">
        <f>IFERROR(VLOOKUP($A686,'Raw - F'!$B:$Q,2,FALSE),"")</f>
        <v/>
      </c>
      <c r="C686" s="18" t="str">
        <f>IFERROR(VLOOKUP($A686,'Raw - F'!$B:$Q,4,FALSE),"")</f>
        <v/>
      </c>
      <c r="D686" s="18" t="str">
        <f>IFERROR(VLOOKUP($A686,'Raw - F'!$B:$Q,3,FALSE),"")</f>
        <v/>
      </c>
      <c r="E686" s="18" t="str">
        <f>IFERROR(VLOOKUP($A686,'Raw - F'!$B:$Q,9,FALSE),"")</f>
        <v/>
      </c>
      <c r="F686" s="18" t="str">
        <f>SUBSTITUTE(IFERROR(VLOOKUP($A686,'Raw - F'!$B:$N,13,FALSE),""),"0","")</f>
        <v/>
      </c>
      <c r="G686" s="18" t="str">
        <f>SUBSTITUTE(IFERROR(VLOOKUP($A686,'Raw - F'!$B:$N,10,FALSE),""),"0","")</f>
        <v/>
      </c>
      <c r="H686" s="18" t="str">
        <f>SUBSTITUTE(IFERROR(VLOOKUP($A686,'Raw - F'!$B:$N,11,FALSE),""),"0","")</f>
        <v/>
      </c>
      <c r="I686" s="40" t="str">
        <f>IF(IFERROR(VLOOKUP($A686,'Raw - F'!$B:$P,15,FALSE),"")=0,"",IFERROR(VLOOKUP($A686,'Raw - F'!$B:$P,15,FALSE),""))</f>
        <v/>
      </c>
      <c r="J686" s="18" t="str">
        <f>IFERROR(VLOOKUP($A686,'Raw - F'!$B:$N,8,FALSE),"")</f>
        <v/>
      </c>
      <c r="K686" s="18" t="str">
        <f>IFERROR(VLOOKUP($A686,'Raw - F'!$B:$V,16,FALSE),"")</f>
        <v/>
      </c>
      <c r="L686" s="18" t="str">
        <f>IFERROR(VLOOKUP($A686,'Raw - F'!$B:$O,14,FALSE),"")</f>
        <v/>
      </c>
      <c r="M686" s="18" t="str">
        <f>IFERROR(VLOOKUP($A686,'Raw - F'!$B:$O,6,FALSE),"")</f>
        <v/>
      </c>
    </row>
    <row r="687" spans="1:13" hidden="1" x14ac:dyDescent="0.35">
      <c r="A687">
        <v>678</v>
      </c>
      <c r="B687" s="19" t="str">
        <f>IFERROR(VLOOKUP($A687,'Raw - F'!$B:$Q,2,FALSE),"")</f>
        <v/>
      </c>
      <c r="C687" s="18" t="str">
        <f>IFERROR(VLOOKUP($A687,'Raw - F'!$B:$Q,4,FALSE),"")</f>
        <v/>
      </c>
      <c r="D687" s="18" t="str">
        <f>IFERROR(VLOOKUP($A687,'Raw - F'!$B:$Q,3,FALSE),"")</f>
        <v/>
      </c>
      <c r="E687" s="18" t="str">
        <f>IFERROR(VLOOKUP($A687,'Raw - F'!$B:$Q,9,FALSE),"")</f>
        <v/>
      </c>
      <c r="F687" s="18" t="str">
        <f>SUBSTITUTE(IFERROR(VLOOKUP($A687,'Raw - F'!$B:$N,13,FALSE),""),"0","")</f>
        <v/>
      </c>
      <c r="G687" s="18" t="str">
        <f>SUBSTITUTE(IFERROR(VLOOKUP($A687,'Raw - F'!$B:$N,10,FALSE),""),"0","")</f>
        <v/>
      </c>
      <c r="H687" s="18" t="str">
        <f>SUBSTITUTE(IFERROR(VLOOKUP($A687,'Raw - F'!$B:$N,11,FALSE),""),"0","")</f>
        <v/>
      </c>
      <c r="I687" s="40" t="str">
        <f>IF(IFERROR(VLOOKUP($A687,'Raw - F'!$B:$P,15,FALSE),"")=0,"",IFERROR(VLOOKUP($A687,'Raw - F'!$B:$P,15,FALSE),""))</f>
        <v/>
      </c>
      <c r="J687" s="18" t="str">
        <f>IFERROR(VLOOKUP($A687,'Raw - F'!$B:$N,8,FALSE),"")</f>
        <v/>
      </c>
      <c r="K687" s="18" t="str">
        <f>IFERROR(VLOOKUP($A687,'Raw - F'!$B:$V,16,FALSE),"")</f>
        <v/>
      </c>
      <c r="L687" s="18" t="str">
        <f>IFERROR(VLOOKUP($A687,'Raw - F'!$B:$O,14,FALSE),"")</f>
        <v/>
      </c>
      <c r="M687" s="18" t="str">
        <f>IFERROR(VLOOKUP($A687,'Raw - F'!$B:$O,6,FALSE),"")</f>
        <v/>
      </c>
    </row>
    <row r="688" spans="1:13" hidden="1" x14ac:dyDescent="0.35">
      <c r="A688">
        <v>679</v>
      </c>
      <c r="B688" s="19" t="str">
        <f>IFERROR(VLOOKUP($A688,'Raw - F'!$B:$Q,2,FALSE),"")</f>
        <v/>
      </c>
      <c r="C688" s="18" t="str">
        <f>IFERROR(VLOOKUP($A688,'Raw - F'!$B:$Q,4,FALSE),"")</f>
        <v/>
      </c>
      <c r="D688" s="18" t="str">
        <f>IFERROR(VLOOKUP($A688,'Raw - F'!$B:$Q,3,FALSE),"")</f>
        <v/>
      </c>
      <c r="E688" s="18" t="str">
        <f>IFERROR(VLOOKUP($A688,'Raw - F'!$B:$Q,9,FALSE),"")</f>
        <v/>
      </c>
      <c r="F688" s="18" t="str">
        <f>SUBSTITUTE(IFERROR(VLOOKUP($A688,'Raw - F'!$B:$N,13,FALSE),""),"0","")</f>
        <v/>
      </c>
      <c r="G688" s="18" t="str">
        <f>SUBSTITUTE(IFERROR(VLOOKUP($A688,'Raw - F'!$B:$N,10,FALSE),""),"0","")</f>
        <v/>
      </c>
      <c r="H688" s="18" t="str">
        <f>SUBSTITUTE(IFERROR(VLOOKUP($A688,'Raw - F'!$B:$N,11,FALSE),""),"0","")</f>
        <v/>
      </c>
      <c r="I688" s="40" t="str">
        <f>IF(IFERROR(VLOOKUP($A688,'Raw - F'!$B:$P,15,FALSE),"")=0,"",IFERROR(VLOOKUP($A688,'Raw - F'!$B:$P,15,FALSE),""))</f>
        <v/>
      </c>
      <c r="J688" s="18" t="str">
        <f>IFERROR(VLOOKUP($A688,'Raw - F'!$B:$N,8,FALSE),"")</f>
        <v/>
      </c>
      <c r="K688" s="18" t="str">
        <f>IFERROR(VLOOKUP($A688,'Raw - F'!$B:$V,16,FALSE),"")</f>
        <v/>
      </c>
      <c r="L688" s="18" t="str">
        <f>IFERROR(VLOOKUP($A688,'Raw - F'!$B:$O,14,FALSE),"")</f>
        <v/>
      </c>
      <c r="M688" s="18" t="str">
        <f>IFERROR(VLOOKUP($A688,'Raw - F'!$B:$O,6,FALSE),"")</f>
        <v/>
      </c>
    </row>
    <row r="689" spans="1:13" hidden="1" x14ac:dyDescent="0.35">
      <c r="A689">
        <v>680</v>
      </c>
      <c r="B689" s="19" t="str">
        <f>IFERROR(VLOOKUP($A689,'Raw - F'!$B:$Q,2,FALSE),"")</f>
        <v/>
      </c>
      <c r="C689" s="18" t="str">
        <f>IFERROR(VLOOKUP($A689,'Raw - F'!$B:$Q,4,FALSE),"")</f>
        <v/>
      </c>
      <c r="D689" s="18" t="str">
        <f>IFERROR(VLOOKUP($A689,'Raw - F'!$B:$Q,3,FALSE),"")</f>
        <v/>
      </c>
      <c r="E689" s="18" t="str">
        <f>IFERROR(VLOOKUP($A689,'Raw - F'!$B:$Q,9,FALSE),"")</f>
        <v/>
      </c>
      <c r="F689" s="18" t="str">
        <f>SUBSTITUTE(IFERROR(VLOOKUP($A689,'Raw - F'!$B:$N,13,FALSE),""),"0","")</f>
        <v/>
      </c>
      <c r="G689" s="18" t="str">
        <f>SUBSTITUTE(IFERROR(VLOOKUP($A689,'Raw - F'!$B:$N,10,FALSE),""),"0","")</f>
        <v/>
      </c>
      <c r="H689" s="18" t="str">
        <f>SUBSTITUTE(IFERROR(VLOOKUP($A689,'Raw - F'!$B:$N,11,FALSE),""),"0","")</f>
        <v/>
      </c>
      <c r="I689" s="40" t="str">
        <f>IF(IFERROR(VLOOKUP($A689,'Raw - F'!$B:$P,15,FALSE),"")=0,"",IFERROR(VLOOKUP($A689,'Raw - F'!$B:$P,15,FALSE),""))</f>
        <v/>
      </c>
      <c r="J689" s="18" t="str">
        <f>IFERROR(VLOOKUP($A689,'Raw - F'!$B:$N,8,FALSE),"")</f>
        <v/>
      </c>
      <c r="K689" s="18" t="str">
        <f>IFERROR(VLOOKUP($A689,'Raw - F'!$B:$V,16,FALSE),"")</f>
        <v/>
      </c>
      <c r="L689" s="18" t="str">
        <f>IFERROR(VLOOKUP($A689,'Raw - F'!$B:$O,14,FALSE),"")</f>
        <v/>
      </c>
      <c r="M689" s="18" t="str">
        <f>IFERROR(VLOOKUP($A689,'Raw - F'!$B:$O,6,FALSE),"")</f>
        <v/>
      </c>
    </row>
    <row r="690" spans="1:13" hidden="1" x14ac:dyDescent="0.35">
      <c r="A690">
        <v>681</v>
      </c>
      <c r="B690" s="19" t="str">
        <f>IFERROR(VLOOKUP($A690,'Raw - F'!$B:$Q,2,FALSE),"")</f>
        <v/>
      </c>
      <c r="C690" s="18" t="str">
        <f>IFERROR(VLOOKUP($A690,'Raw - F'!$B:$Q,4,FALSE),"")</f>
        <v/>
      </c>
      <c r="D690" s="18" t="str">
        <f>IFERROR(VLOOKUP($A690,'Raw - F'!$B:$Q,3,FALSE),"")</f>
        <v/>
      </c>
      <c r="E690" s="18" t="str">
        <f>IFERROR(VLOOKUP($A690,'Raw - F'!$B:$Q,9,FALSE),"")</f>
        <v/>
      </c>
      <c r="F690" s="18" t="str">
        <f>SUBSTITUTE(IFERROR(VLOOKUP($A690,'Raw - F'!$B:$N,13,FALSE),""),"0","")</f>
        <v/>
      </c>
      <c r="G690" s="18" t="str">
        <f>SUBSTITUTE(IFERROR(VLOOKUP($A690,'Raw - F'!$B:$N,10,FALSE),""),"0","")</f>
        <v/>
      </c>
      <c r="H690" s="18" t="str">
        <f>SUBSTITUTE(IFERROR(VLOOKUP($A690,'Raw - F'!$B:$N,11,FALSE),""),"0","")</f>
        <v/>
      </c>
      <c r="I690" s="40" t="str">
        <f>IF(IFERROR(VLOOKUP($A690,'Raw - F'!$B:$P,15,FALSE),"")=0,"",IFERROR(VLOOKUP($A690,'Raw - F'!$B:$P,15,FALSE),""))</f>
        <v/>
      </c>
      <c r="J690" s="18" t="str">
        <f>IFERROR(VLOOKUP($A690,'Raw - F'!$B:$N,8,FALSE),"")</f>
        <v/>
      </c>
      <c r="K690" s="18" t="str">
        <f>IFERROR(VLOOKUP($A690,'Raw - F'!$B:$V,16,FALSE),"")</f>
        <v/>
      </c>
      <c r="L690" s="18" t="str">
        <f>IFERROR(VLOOKUP($A690,'Raw - F'!$B:$O,14,FALSE),"")</f>
        <v/>
      </c>
      <c r="M690" s="18" t="str">
        <f>IFERROR(VLOOKUP($A690,'Raw - F'!$B:$O,6,FALSE),"")</f>
        <v/>
      </c>
    </row>
    <row r="691" spans="1:13" hidden="1" x14ac:dyDescent="0.35">
      <c r="A691">
        <v>682</v>
      </c>
      <c r="B691" s="19" t="str">
        <f>IFERROR(VLOOKUP($A691,'Raw - F'!$B:$Q,2,FALSE),"")</f>
        <v/>
      </c>
      <c r="C691" s="18" t="str">
        <f>IFERROR(VLOOKUP($A691,'Raw - F'!$B:$Q,4,FALSE),"")</f>
        <v/>
      </c>
      <c r="D691" s="18" t="str">
        <f>IFERROR(VLOOKUP($A691,'Raw - F'!$B:$Q,3,FALSE),"")</f>
        <v/>
      </c>
      <c r="E691" s="18" t="str">
        <f>IFERROR(VLOOKUP($A691,'Raw - F'!$B:$Q,9,FALSE),"")</f>
        <v/>
      </c>
      <c r="F691" s="18" t="str">
        <f>SUBSTITUTE(IFERROR(VLOOKUP($A691,'Raw - F'!$B:$N,13,FALSE),""),"0","")</f>
        <v/>
      </c>
      <c r="G691" s="18" t="str">
        <f>SUBSTITUTE(IFERROR(VLOOKUP($A691,'Raw - F'!$B:$N,10,FALSE),""),"0","")</f>
        <v/>
      </c>
      <c r="H691" s="18" t="str">
        <f>SUBSTITUTE(IFERROR(VLOOKUP($A691,'Raw - F'!$B:$N,11,FALSE),""),"0","")</f>
        <v/>
      </c>
      <c r="I691" s="40" t="str">
        <f>IF(IFERROR(VLOOKUP($A691,'Raw - F'!$B:$P,15,FALSE),"")=0,"",IFERROR(VLOOKUP($A691,'Raw - F'!$B:$P,15,FALSE),""))</f>
        <v/>
      </c>
      <c r="J691" s="18" t="str">
        <f>IFERROR(VLOOKUP($A691,'Raw - F'!$B:$N,8,FALSE),"")</f>
        <v/>
      </c>
      <c r="K691" s="18" t="str">
        <f>IFERROR(VLOOKUP($A691,'Raw - F'!$B:$V,16,FALSE),"")</f>
        <v/>
      </c>
      <c r="L691" s="18" t="str">
        <f>IFERROR(VLOOKUP($A691,'Raw - F'!$B:$O,14,FALSE),"")</f>
        <v/>
      </c>
      <c r="M691" s="18" t="str">
        <f>IFERROR(VLOOKUP($A691,'Raw - F'!$B:$O,6,FALSE),"")</f>
        <v/>
      </c>
    </row>
    <row r="692" spans="1:13" hidden="1" x14ac:dyDescent="0.35">
      <c r="A692">
        <v>683</v>
      </c>
      <c r="B692" s="19" t="str">
        <f>IFERROR(VLOOKUP($A692,'Raw - F'!$B:$Q,2,FALSE),"")</f>
        <v/>
      </c>
      <c r="C692" s="18" t="str">
        <f>IFERROR(VLOOKUP($A692,'Raw - F'!$B:$Q,4,FALSE),"")</f>
        <v/>
      </c>
      <c r="D692" s="18" t="str">
        <f>IFERROR(VLOOKUP($A692,'Raw - F'!$B:$Q,3,FALSE),"")</f>
        <v/>
      </c>
      <c r="E692" s="18" t="str">
        <f>IFERROR(VLOOKUP($A692,'Raw - F'!$B:$Q,9,FALSE),"")</f>
        <v/>
      </c>
      <c r="F692" s="18" t="str">
        <f>SUBSTITUTE(IFERROR(VLOOKUP($A692,'Raw - F'!$B:$N,13,FALSE),""),"0","")</f>
        <v/>
      </c>
      <c r="G692" s="18" t="str">
        <f>SUBSTITUTE(IFERROR(VLOOKUP($A692,'Raw - F'!$B:$N,10,FALSE),""),"0","")</f>
        <v/>
      </c>
      <c r="H692" s="18" t="str">
        <f>SUBSTITUTE(IFERROR(VLOOKUP($A692,'Raw - F'!$B:$N,11,FALSE),""),"0","")</f>
        <v/>
      </c>
      <c r="I692" s="40" t="str">
        <f>IF(IFERROR(VLOOKUP($A692,'Raw - F'!$B:$P,15,FALSE),"")=0,"",IFERROR(VLOOKUP($A692,'Raw - F'!$B:$P,15,FALSE),""))</f>
        <v/>
      </c>
      <c r="J692" s="18" t="str">
        <f>IFERROR(VLOOKUP($A692,'Raw - F'!$B:$N,8,FALSE),"")</f>
        <v/>
      </c>
      <c r="K692" s="18" t="str">
        <f>IFERROR(VLOOKUP($A692,'Raw - F'!$B:$V,16,FALSE),"")</f>
        <v/>
      </c>
      <c r="L692" s="18" t="str">
        <f>IFERROR(VLOOKUP($A692,'Raw - F'!$B:$O,14,FALSE),"")</f>
        <v/>
      </c>
      <c r="M692" s="18" t="str">
        <f>IFERROR(VLOOKUP($A692,'Raw - F'!$B:$O,6,FALSE),"")</f>
        <v/>
      </c>
    </row>
    <row r="693" spans="1:13" hidden="1" x14ac:dyDescent="0.35">
      <c r="A693">
        <v>684</v>
      </c>
      <c r="B693" s="19" t="str">
        <f>IFERROR(VLOOKUP($A693,'Raw - F'!$B:$Q,2,FALSE),"")</f>
        <v/>
      </c>
      <c r="C693" s="18" t="str">
        <f>IFERROR(VLOOKUP($A693,'Raw - F'!$B:$Q,4,FALSE),"")</f>
        <v/>
      </c>
      <c r="D693" s="18" t="str">
        <f>IFERROR(VLOOKUP($A693,'Raw - F'!$B:$Q,3,FALSE),"")</f>
        <v/>
      </c>
      <c r="E693" s="18" t="str">
        <f>IFERROR(VLOOKUP($A693,'Raw - F'!$B:$Q,9,FALSE),"")</f>
        <v/>
      </c>
      <c r="F693" s="18" t="str">
        <f>SUBSTITUTE(IFERROR(VLOOKUP($A693,'Raw - F'!$B:$N,13,FALSE),""),"0","")</f>
        <v/>
      </c>
      <c r="G693" s="18" t="str">
        <f>SUBSTITUTE(IFERROR(VLOOKUP($A693,'Raw - F'!$B:$N,10,FALSE),""),"0","")</f>
        <v/>
      </c>
      <c r="H693" s="18" t="str">
        <f>SUBSTITUTE(IFERROR(VLOOKUP($A693,'Raw - F'!$B:$N,11,FALSE),""),"0","")</f>
        <v/>
      </c>
      <c r="I693" s="40" t="str">
        <f>IF(IFERROR(VLOOKUP($A693,'Raw - F'!$B:$P,15,FALSE),"")=0,"",IFERROR(VLOOKUP($A693,'Raw - F'!$B:$P,15,FALSE),""))</f>
        <v/>
      </c>
      <c r="J693" s="18" t="str">
        <f>IFERROR(VLOOKUP($A693,'Raw - F'!$B:$N,8,FALSE),"")</f>
        <v/>
      </c>
      <c r="K693" s="18" t="str">
        <f>IFERROR(VLOOKUP($A693,'Raw - F'!$B:$V,16,FALSE),"")</f>
        <v/>
      </c>
      <c r="L693" s="18" t="str">
        <f>IFERROR(VLOOKUP($A693,'Raw - F'!$B:$O,14,FALSE),"")</f>
        <v/>
      </c>
      <c r="M693" s="18" t="str">
        <f>IFERROR(VLOOKUP($A693,'Raw - F'!$B:$O,6,FALSE),"")</f>
        <v/>
      </c>
    </row>
    <row r="694" spans="1:13" hidden="1" x14ac:dyDescent="0.35">
      <c r="A694">
        <v>685</v>
      </c>
      <c r="B694" s="19" t="str">
        <f>IFERROR(VLOOKUP($A694,'Raw - F'!$B:$Q,2,FALSE),"")</f>
        <v/>
      </c>
      <c r="C694" s="18" t="str">
        <f>IFERROR(VLOOKUP($A694,'Raw - F'!$B:$Q,4,FALSE),"")</f>
        <v/>
      </c>
      <c r="D694" s="18" t="str">
        <f>IFERROR(VLOOKUP($A694,'Raw - F'!$B:$Q,3,FALSE),"")</f>
        <v/>
      </c>
      <c r="E694" s="18" t="str">
        <f>IFERROR(VLOOKUP($A694,'Raw - F'!$B:$Q,9,FALSE),"")</f>
        <v/>
      </c>
      <c r="F694" s="18" t="str">
        <f>SUBSTITUTE(IFERROR(VLOOKUP($A694,'Raw - F'!$B:$N,13,FALSE),""),"0","")</f>
        <v/>
      </c>
      <c r="G694" s="18" t="str">
        <f>SUBSTITUTE(IFERROR(VLOOKUP($A694,'Raw - F'!$B:$N,10,FALSE),""),"0","")</f>
        <v/>
      </c>
      <c r="H694" s="18" t="str">
        <f>SUBSTITUTE(IFERROR(VLOOKUP($A694,'Raw - F'!$B:$N,11,FALSE),""),"0","")</f>
        <v/>
      </c>
      <c r="I694" s="40" t="str">
        <f>IF(IFERROR(VLOOKUP($A694,'Raw - F'!$B:$P,15,FALSE),"")=0,"",IFERROR(VLOOKUP($A694,'Raw - F'!$B:$P,15,FALSE),""))</f>
        <v/>
      </c>
      <c r="J694" s="18" t="str">
        <f>IFERROR(VLOOKUP($A694,'Raw - F'!$B:$N,8,FALSE),"")</f>
        <v/>
      </c>
      <c r="K694" s="18" t="str">
        <f>IFERROR(VLOOKUP($A694,'Raw - F'!$B:$V,16,FALSE),"")</f>
        <v/>
      </c>
      <c r="L694" s="18" t="str">
        <f>IFERROR(VLOOKUP($A694,'Raw - F'!$B:$O,14,FALSE),"")</f>
        <v/>
      </c>
      <c r="M694" s="18" t="str">
        <f>IFERROR(VLOOKUP($A694,'Raw - F'!$B:$O,6,FALSE),"")</f>
        <v/>
      </c>
    </row>
    <row r="695" spans="1:13" hidden="1" x14ac:dyDescent="0.35">
      <c r="A695">
        <v>686</v>
      </c>
      <c r="B695" s="19" t="str">
        <f>IFERROR(VLOOKUP($A695,'Raw - F'!$B:$Q,2,FALSE),"")</f>
        <v/>
      </c>
      <c r="C695" s="18" t="str">
        <f>IFERROR(VLOOKUP($A695,'Raw - F'!$B:$Q,4,FALSE),"")</f>
        <v/>
      </c>
      <c r="D695" s="18" t="str">
        <f>IFERROR(VLOOKUP($A695,'Raw - F'!$B:$Q,3,FALSE),"")</f>
        <v/>
      </c>
      <c r="E695" s="18" t="str">
        <f>IFERROR(VLOOKUP($A695,'Raw - F'!$B:$Q,9,FALSE),"")</f>
        <v/>
      </c>
      <c r="F695" s="18" t="str">
        <f>SUBSTITUTE(IFERROR(VLOOKUP($A695,'Raw - F'!$B:$N,13,FALSE),""),"0","")</f>
        <v/>
      </c>
      <c r="G695" s="18" t="str">
        <f>SUBSTITUTE(IFERROR(VLOOKUP($A695,'Raw - F'!$B:$N,10,FALSE),""),"0","")</f>
        <v/>
      </c>
      <c r="H695" s="18" t="str">
        <f>SUBSTITUTE(IFERROR(VLOOKUP($A695,'Raw - F'!$B:$N,11,FALSE),""),"0","")</f>
        <v/>
      </c>
      <c r="I695" s="40" t="str">
        <f>IF(IFERROR(VLOOKUP($A695,'Raw - F'!$B:$P,15,FALSE),"")=0,"",IFERROR(VLOOKUP($A695,'Raw - F'!$B:$P,15,FALSE),""))</f>
        <v/>
      </c>
      <c r="J695" s="18" t="str">
        <f>IFERROR(VLOOKUP($A695,'Raw - F'!$B:$N,8,FALSE),"")</f>
        <v/>
      </c>
      <c r="K695" s="18" t="str">
        <f>IFERROR(VLOOKUP($A695,'Raw - F'!$B:$V,16,FALSE),"")</f>
        <v/>
      </c>
      <c r="L695" s="18" t="str">
        <f>IFERROR(VLOOKUP($A695,'Raw - F'!$B:$O,14,FALSE),"")</f>
        <v/>
      </c>
      <c r="M695" s="18" t="str">
        <f>IFERROR(VLOOKUP($A695,'Raw - F'!$B:$O,6,FALSE),"")</f>
        <v/>
      </c>
    </row>
    <row r="696" spans="1:13" hidden="1" x14ac:dyDescent="0.35">
      <c r="A696">
        <v>687</v>
      </c>
      <c r="B696" s="19" t="str">
        <f>IFERROR(VLOOKUP($A696,'Raw - F'!$B:$Q,2,FALSE),"")</f>
        <v/>
      </c>
      <c r="C696" s="18" t="str">
        <f>IFERROR(VLOOKUP($A696,'Raw - F'!$B:$Q,4,FALSE),"")</f>
        <v/>
      </c>
      <c r="D696" s="18" t="str">
        <f>IFERROR(VLOOKUP($A696,'Raw - F'!$B:$Q,3,FALSE),"")</f>
        <v/>
      </c>
      <c r="E696" s="18" t="str">
        <f>IFERROR(VLOOKUP($A696,'Raw - F'!$B:$Q,9,FALSE),"")</f>
        <v/>
      </c>
      <c r="F696" s="18" t="str">
        <f>SUBSTITUTE(IFERROR(VLOOKUP($A696,'Raw - F'!$B:$N,13,FALSE),""),"0","")</f>
        <v/>
      </c>
      <c r="G696" s="18" t="str">
        <f>SUBSTITUTE(IFERROR(VLOOKUP($A696,'Raw - F'!$B:$N,10,FALSE),""),"0","")</f>
        <v/>
      </c>
      <c r="H696" s="18" t="str">
        <f>SUBSTITUTE(IFERROR(VLOOKUP($A696,'Raw - F'!$B:$N,11,FALSE),""),"0","")</f>
        <v/>
      </c>
      <c r="I696" s="40" t="str">
        <f>IF(IFERROR(VLOOKUP($A696,'Raw - F'!$B:$P,15,FALSE),"")=0,"",IFERROR(VLOOKUP($A696,'Raw - F'!$B:$P,15,FALSE),""))</f>
        <v/>
      </c>
      <c r="J696" s="18" t="str">
        <f>IFERROR(VLOOKUP($A696,'Raw - F'!$B:$N,8,FALSE),"")</f>
        <v/>
      </c>
      <c r="K696" s="18" t="str">
        <f>IFERROR(VLOOKUP($A696,'Raw - F'!$B:$V,16,FALSE),"")</f>
        <v/>
      </c>
      <c r="L696" s="18" t="str">
        <f>IFERROR(VLOOKUP($A696,'Raw - F'!$B:$O,14,FALSE),"")</f>
        <v/>
      </c>
      <c r="M696" s="18" t="str">
        <f>IFERROR(VLOOKUP($A696,'Raw - F'!$B:$O,6,FALSE),"")</f>
        <v/>
      </c>
    </row>
    <row r="697" spans="1:13" hidden="1" x14ac:dyDescent="0.35">
      <c r="A697">
        <v>688</v>
      </c>
      <c r="B697" s="19" t="str">
        <f>IFERROR(VLOOKUP($A697,'Raw - F'!$B:$Q,2,FALSE),"")</f>
        <v/>
      </c>
      <c r="C697" s="18" t="str">
        <f>IFERROR(VLOOKUP($A697,'Raw - F'!$B:$Q,4,FALSE),"")</f>
        <v/>
      </c>
      <c r="D697" s="18" t="str">
        <f>IFERROR(VLOOKUP($A697,'Raw - F'!$B:$Q,3,FALSE),"")</f>
        <v/>
      </c>
      <c r="E697" s="18" t="str">
        <f>IFERROR(VLOOKUP($A697,'Raw - F'!$B:$Q,9,FALSE),"")</f>
        <v/>
      </c>
      <c r="F697" s="18" t="str">
        <f>SUBSTITUTE(IFERROR(VLOOKUP($A697,'Raw - F'!$B:$N,13,FALSE),""),"0","")</f>
        <v/>
      </c>
      <c r="G697" s="18" t="str">
        <f>SUBSTITUTE(IFERROR(VLOOKUP($A697,'Raw - F'!$B:$N,10,FALSE),""),"0","")</f>
        <v/>
      </c>
      <c r="H697" s="18" t="str">
        <f>SUBSTITUTE(IFERROR(VLOOKUP($A697,'Raw - F'!$B:$N,11,FALSE),""),"0","")</f>
        <v/>
      </c>
      <c r="I697" s="40" t="str">
        <f>IF(IFERROR(VLOOKUP($A697,'Raw - F'!$B:$P,15,FALSE),"")=0,"",IFERROR(VLOOKUP($A697,'Raw - F'!$B:$P,15,FALSE),""))</f>
        <v/>
      </c>
      <c r="J697" s="18" t="str">
        <f>IFERROR(VLOOKUP($A697,'Raw - F'!$B:$N,8,FALSE),"")</f>
        <v/>
      </c>
      <c r="K697" s="18" t="str">
        <f>IFERROR(VLOOKUP($A697,'Raw - F'!$B:$V,16,FALSE),"")</f>
        <v/>
      </c>
      <c r="L697" s="18" t="str">
        <f>IFERROR(VLOOKUP($A697,'Raw - F'!$B:$O,14,FALSE),"")</f>
        <v/>
      </c>
      <c r="M697" s="18" t="str">
        <f>IFERROR(VLOOKUP($A697,'Raw - F'!$B:$O,6,FALSE),"")</f>
        <v/>
      </c>
    </row>
    <row r="698" spans="1:13" hidden="1" x14ac:dyDescent="0.35">
      <c r="A698">
        <v>689</v>
      </c>
      <c r="B698" s="19" t="str">
        <f>IFERROR(VLOOKUP($A698,'Raw - F'!$B:$Q,2,FALSE),"")</f>
        <v/>
      </c>
      <c r="C698" s="18" t="str">
        <f>IFERROR(VLOOKUP($A698,'Raw - F'!$B:$Q,4,FALSE),"")</f>
        <v/>
      </c>
      <c r="D698" s="18" t="str">
        <f>IFERROR(VLOOKUP($A698,'Raw - F'!$B:$Q,3,FALSE),"")</f>
        <v/>
      </c>
      <c r="E698" s="18" t="str">
        <f>IFERROR(VLOOKUP($A698,'Raw - F'!$B:$Q,9,FALSE),"")</f>
        <v/>
      </c>
      <c r="F698" s="18" t="str">
        <f>SUBSTITUTE(IFERROR(VLOOKUP($A698,'Raw - F'!$B:$N,13,FALSE),""),"0","")</f>
        <v/>
      </c>
      <c r="G698" s="18" t="str">
        <f>SUBSTITUTE(IFERROR(VLOOKUP($A698,'Raw - F'!$B:$N,10,FALSE),""),"0","")</f>
        <v/>
      </c>
      <c r="H698" s="18" t="str">
        <f>SUBSTITUTE(IFERROR(VLOOKUP($A698,'Raw - F'!$B:$N,11,FALSE),""),"0","")</f>
        <v/>
      </c>
      <c r="I698" s="40" t="str">
        <f>IF(IFERROR(VLOOKUP($A698,'Raw - F'!$B:$P,15,FALSE),"")=0,"",IFERROR(VLOOKUP($A698,'Raw - F'!$B:$P,15,FALSE),""))</f>
        <v/>
      </c>
      <c r="J698" s="18" t="str">
        <f>IFERROR(VLOOKUP($A698,'Raw - F'!$B:$N,8,FALSE),"")</f>
        <v/>
      </c>
      <c r="K698" s="18" t="str">
        <f>IFERROR(VLOOKUP($A698,'Raw - F'!$B:$V,16,FALSE),"")</f>
        <v/>
      </c>
      <c r="L698" s="18" t="str">
        <f>IFERROR(VLOOKUP($A698,'Raw - F'!$B:$O,14,FALSE),"")</f>
        <v/>
      </c>
      <c r="M698" s="18" t="str">
        <f>IFERROR(VLOOKUP($A698,'Raw - F'!$B:$O,6,FALSE),"")</f>
        <v/>
      </c>
    </row>
    <row r="699" spans="1:13" hidden="1" x14ac:dyDescent="0.35">
      <c r="A699">
        <v>690</v>
      </c>
      <c r="B699" s="19" t="str">
        <f>IFERROR(VLOOKUP($A699,'Raw - F'!$B:$Q,2,FALSE),"")</f>
        <v/>
      </c>
      <c r="C699" s="18" t="str">
        <f>IFERROR(VLOOKUP($A699,'Raw - F'!$B:$Q,4,FALSE),"")</f>
        <v/>
      </c>
      <c r="D699" s="18" t="str">
        <f>IFERROR(VLOOKUP($A699,'Raw - F'!$B:$Q,3,FALSE),"")</f>
        <v/>
      </c>
      <c r="E699" s="18" t="str">
        <f>IFERROR(VLOOKUP($A699,'Raw - F'!$B:$Q,9,FALSE),"")</f>
        <v/>
      </c>
      <c r="F699" s="18" t="str">
        <f>SUBSTITUTE(IFERROR(VLOOKUP($A699,'Raw - F'!$B:$N,13,FALSE),""),"0","")</f>
        <v/>
      </c>
      <c r="G699" s="18" t="str">
        <f>SUBSTITUTE(IFERROR(VLOOKUP($A699,'Raw - F'!$B:$N,10,FALSE),""),"0","")</f>
        <v/>
      </c>
      <c r="H699" s="18" t="str">
        <f>SUBSTITUTE(IFERROR(VLOOKUP($A699,'Raw - F'!$B:$N,11,FALSE),""),"0","")</f>
        <v/>
      </c>
      <c r="I699" s="40" t="str">
        <f>IF(IFERROR(VLOOKUP($A699,'Raw - F'!$B:$P,15,FALSE),"")=0,"",IFERROR(VLOOKUP($A699,'Raw - F'!$B:$P,15,FALSE),""))</f>
        <v/>
      </c>
      <c r="J699" s="18" t="str">
        <f>IFERROR(VLOOKUP($A699,'Raw - F'!$B:$N,8,FALSE),"")</f>
        <v/>
      </c>
      <c r="K699" s="18" t="str">
        <f>IFERROR(VLOOKUP($A699,'Raw - F'!$B:$V,16,FALSE),"")</f>
        <v/>
      </c>
      <c r="L699" s="18" t="str">
        <f>IFERROR(VLOOKUP($A699,'Raw - F'!$B:$O,14,FALSE),"")</f>
        <v/>
      </c>
      <c r="M699" s="18" t="str">
        <f>IFERROR(VLOOKUP($A699,'Raw - F'!$B:$O,6,FALSE),"")</f>
        <v/>
      </c>
    </row>
    <row r="700" spans="1:13" hidden="1" x14ac:dyDescent="0.35">
      <c r="A700">
        <v>691</v>
      </c>
      <c r="B700" s="19" t="str">
        <f>IFERROR(VLOOKUP($A700,'Raw - F'!$B:$Q,2,FALSE),"")</f>
        <v/>
      </c>
      <c r="C700" s="18" t="str">
        <f>IFERROR(VLOOKUP($A700,'Raw - F'!$B:$Q,4,FALSE),"")</f>
        <v/>
      </c>
      <c r="D700" s="18" t="str">
        <f>IFERROR(VLOOKUP($A700,'Raw - F'!$B:$Q,3,FALSE),"")</f>
        <v/>
      </c>
      <c r="E700" s="18" t="str">
        <f>IFERROR(VLOOKUP($A700,'Raw - F'!$B:$Q,9,FALSE),"")</f>
        <v/>
      </c>
      <c r="F700" s="18" t="str">
        <f>SUBSTITUTE(IFERROR(VLOOKUP($A700,'Raw - F'!$B:$N,13,FALSE),""),"0","")</f>
        <v/>
      </c>
      <c r="G700" s="18" t="str">
        <f>SUBSTITUTE(IFERROR(VLOOKUP($A700,'Raw - F'!$B:$N,10,FALSE),""),"0","")</f>
        <v/>
      </c>
      <c r="H700" s="18" t="str">
        <f>SUBSTITUTE(IFERROR(VLOOKUP($A700,'Raw - F'!$B:$N,11,FALSE),""),"0","")</f>
        <v/>
      </c>
      <c r="I700" s="40" t="str">
        <f>IF(IFERROR(VLOOKUP($A700,'Raw - F'!$B:$P,15,FALSE),"")=0,"",IFERROR(VLOOKUP($A700,'Raw - F'!$B:$P,15,FALSE),""))</f>
        <v/>
      </c>
      <c r="J700" s="18" t="str">
        <f>IFERROR(VLOOKUP($A700,'Raw - F'!$B:$N,8,FALSE),"")</f>
        <v/>
      </c>
      <c r="K700" s="18" t="str">
        <f>IFERROR(VLOOKUP($A700,'Raw - F'!$B:$V,16,FALSE),"")</f>
        <v/>
      </c>
      <c r="L700" s="18" t="str">
        <f>IFERROR(VLOOKUP($A700,'Raw - F'!$B:$O,14,FALSE),"")</f>
        <v/>
      </c>
      <c r="M700" s="18" t="str">
        <f>IFERROR(VLOOKUP($A700,'Raw - F'!$B:$O,6,FALSE),"")</f>
        <v/>
      </c>
    </row>
    <row r="701" spans="1:13" hidden="1" x14ac:dyDescent="0.35">
      <c r="A701">
        <v>692</v>
      </c>
      <c r="B701" s="19" t="str">
        <f>IFERROR(VLOOKUP($A701,'Raw - F'!$B:$Q,2,FALSE),"")</f>
        <v/>
      </c>
      <c r="C701" s="18" t="str">
        <f>IFERROR(VLOOKUP($A701,'Raw - F'!$B:$Q,4,FALSE),"")</f>
        <v/>
      </c>
      <c r="D701" s="18" t="str">
        <f>IFERROR(VLOOKUP($A701,'Raw - F'!$B:$Q,3,FALSE),"")</f>
        <v/>
      </c>
      <c r="E701" s="18" t="str">
        <f>IFERROR(VLOOKUP($A701,'Raw - F'!$B:$Q,9,FALSE),"")</f>
        <v/>
      </c>
      <c r="F701" s="18" t="str">
        <f>SUBSTITUTE(IFERROR(VLOOKUP($A701,'Raw - F'!$B:$N,13,FALSE),""),"0","")</f>
        <v/>
      </c>
      <c r="G701" s="18" t="str">
        <f>SUBSTITUTE(IFERROR(VLOOKUP($A701,'Raw - F'!$B:$N,10,FALSE),""),"0","")</f>
        <v/>
      </c>
      <c r="H701" s="18" t="str">
        <f>SUBSTITUTE(IFERROR(VLOOKUP($A701,'Raw - F'!$B:$N,11,FALSE),""),"0","")</f>
        <v/>
      </c>
      <c r="I701" s="40" t="str">
        <f>IF(IFERROR(VLOOKUP($A701,'Raw - F'!$B:$P,15,FALSE),"")=0,"",IFERROR(VLOOKUP($A701,'Raw - F'!$B:$P,15,FALSE),""))</f>
        <v/>
      </c>
      <c r="J701" s="18" t="str">
        <f>IFERROR(VLOOKUP($A701,'Raw - F'!$B:$N,8,FALSE),"")</f>
        <v/>
      </c>
      <c r="K701" s="18" t="str">
        <f>IFERROR(VLOOKUP($A701,'Raw - F'!$B:$V,16,FALSE),"")</f>
        <v/>
      </c>
      <c r="L701" s="18" t="str">
        <f>IFERROR(VLOOKUP($A701,'Raw - F'!$B:$O,14,FALSE),"")</f>
        <v/>
      </c>
      <c r="M701" s="18" t="str">
        <f>IFERROR(VLOOKUP($A701,'Raw - F'!$B:$O,6,FALSE),"")</f>
        <v/>
      </c>
    </row>
    <row r="702" spans="1:13" hidden="1" x14ac:dyDescent="0.35">
      <c r="A702">
        <v>693</v>
      </c>
      <c r="B702" s="19" t="str">
        <f>IFERROR(VLOOKUP($A702,'Raw - F'!$B:$Q,2,FALSE),"")</f>
        <v/>
      </c>
      <c r="C702" s="18" t="str">
        <f>IFERROR(VLOOKUP($A702,'Raw - F'!$B:$Q,4,FALSE),"")</f>
        <v/>
      </c>
      <c r="D702" s="18" t="str">
        <f>IFERROR(VLOOKUP($A702,'Raw - F'!$B:$Q,3,FALSE),"")</f>
        <v/>
      </c>
      <c r="E702" s="18" t="str">
        <f>IFERROR(VLOOKUP($A702,'Raw - F'!$B:$Q,9,FALSE),"")</f>
        <v/>
      </c>
      <c r="F702" s="18" t="str">
        <f>SUBSTITUTE(IFERROR(VLOOKUP($A702,'Raw - F'!$B:$N,13,FALSE),""),"0","")</f>
        <v/>
      </c>
      <c r="G702" s="18" t="str">
        <f>SUBSTITUTE(IFERROR(VLOOKUP($A702,'Raw - F'!$B:$N,10,FALSE),""),"0","")</f>
        <v/>
      </c>
      <c r="H702" s="18" t="str">
        <f>SUBSTITUTE(IFERROR(VLOOKUP($A702,'Raw - F'!$B:$N,11,FALSE),""),"0","")</f>
        <v/>
      </c>
      <c r="I702" s="40" t="str">
        <f>IF(IFERROR(VLOOKUP($A702,'Raw - F'!$B:$P,15,FALSE),"")=0,"",IFERROR(VLOOKUP($A702,'Raw - F'!$B:$P,15,FALSE),""))</f>
        <v/>
      </c>
      <c r="J702" s="18" t="str">
        <f>IFERROR(VLOOKUP($A702,'Raw - F'!$B:$N,8,FALSE),"")</f>
        <v/>
      </c>
      <c r="K702" s="18" t="str">
        <f>IFERROR(VLOOKUP($A702,'Raw - F'!$B:$V,16,FALSE),"")</f>
        <v/>
      </c>
      <c r="L702" s="18" t="str">
        <f>IFERROR(VLOOKUP($A702,'Raw - F'!$B:$O,14,FALSE),"")</f>
        <v/>
      </c>
      <c r="M702" s="18" t="str">
        <f>IFERROR(VLOOKUP($A702,'Raw - F'!$B:$O,6,FALSE),"")</f>
        <v/>
      </c>
    </row>
    <row r="703" spans="1:13" hidden="1" x14ac:dyDescent="0.35">
      <c r="A703">
        <v>694</v>
      </c>
      <c r="B703" s="19" t="str">
        <f>IFERROR(VLOOKUP($A703,'Raw - F'!$B:$Q,2,FALSE),"")</f>
        <v/>
      </c>
      <c r="C703" s="18" t="str">
        <f>IFERROR(VLOOKUP($A703,'Raw - F'!$B:$Q,4,FALSE),"")</f>
        <v/>
      </c>
      <c r="D703" s="18" t="str">
        <f>IFERROR(VLOOKUP($A703,'Raw - F'!$B:$Q,3,FALSE),"")</f>
        <v/>
      </c>
      <c r="E703" s="18" t="str">
        <f>IFERROR(VLOOKUP($A703,'Raw - F'!$B:$Q,9,FALSE),"")</f>
        <v/>
      </c>
      <c r="F703" s="18" t="str">
        <f>SUBSTITUTE(IFERROR(VLOOKUP($A703,'Raw - F'!$B:$N,13,FALSE),""),"0","")</f>
        <v/>
      </c>
      <c r="G703" s="18" t="str">
        <f>SUBSTITUTE(IFERROR(VLOOKUP($A703,'Raw - F'!$B:$N,10,FALSE),""),"0","")</f>
        <v/>
      </c>
      <c r="H703" s="18" t="str">
        <f>SUBSTITUTE(IFERROR(VLOOKUP($A703,'Raw - F'!$B:$N,11,FALSE),""),"0","")</f>
        <v/>
      </c>
      <c r="I703" s="40" t="str">
        <f>IF(IFERROR(VLOOKUP($A703,'Raw - F'!$B:$P,15,FALSE),"")=0,"",IFERROR(VLOOKUP($A703,'Raw - F'!$B:$P,15,FALSE),""))</f>
        <v/>
      </c>
      <c r="J703" s="18" t="str">
        <f>IFERROR(VLOOKUP($A703,'Raw - F'!$B:$N,8,FALSE),"")</f>
        <v/>
      </c>
      <c r="K703" s="18" t="str">
        <f>IFERROR(VLOOKUP($A703,'Raw - F'!$B:$V,16,FALSE),"")</f>
        <v/>
      </c>
      <c r="L703" s="18" t="str">
        <f>IFERROR(VLOOKUP($A703,'Raw - F'!$B:$O,14,FALSE),"")</f>
        <v/>
      </c>
      <c r="M703" s="18" t="str">
        <f>IFERROR(VLOOKUP($A703,'Raw - F'!$B:$O,6,FALSE),"")</f>
        <v/>
      </c>
    </row>
    <row r="704" spans="1:13" hidden="1" x14ac:dyDescent="0.35">
      <c r="A704">
        <v>695</v>
      </c>
      <c r="B704" s="19" t="str">
        <f>IFERROR(VLOOKUP($A704,'Raw - F'!$B:$Q,2,FALSE),"")</f>
        <v/>
      </c>
      <c r="C704" s="18" t="str">
        <f>IFERROR(VLOOKUP($A704,'Raw - F'!$B:$Q,4,FALSE),"")</f>
        <v/>
      </c>
      <c r="D704" s="18" t="str">
        <f>IFERROR(VLOOKUP($A704,'Raw - F'!$B:$Q,3,FALSE),"")</f>
        <v/>
      </c>
      <c r="E704" s="18" t="str">
        <f>IFERROR(VLOOKUP($A704,'Raw - F'!$B:$Q,9,FALSE),"")</f>
        <v/>
      </c>
      <c r="F704" s="18" t="str">
        <f>SUBSTITUTE(IFERROR(VLOOKUP($A704,'Raw - F'!$B:$N,13,FALSE),""),"0","")</f>
        <v/>
      </c>
      <c r="G704" s="18" t="str">
        <f>SUBSTITUTE(IFERROR(VLOOKUP($A704,'Raw - F'!$B:$N,10,FALSE),""),"0","")</f>
        <v/>
      </c>
      <c r="H704" s="18" t="str">
        <f>SUBSTITUTE(IFERROR(VLOOKUP($A704,'Raw - F'!$B:$N,11,FALSE),""),"0","")</f>
        <v/>
      </c>
      <c r="I704" s="40" t="str">
        <f>IF(IFERROR(VLOOKUP($A704,'Raw - F'!$B:$P,15,FALSE),"")=0,"",IFERROR(VLOOKUP($A704,'Raw - F'!$B:$P,15,FALSE),""))</f>
        <v/>
      </c>
      <c r="J704" s="18" t="str">
        <f>IFERROR(VLOOKUP($A704,'Raw - F'!$B:$N,8,FALSE),"")</f>
        <v/>
      </c>
      <c r="K704" s="18" t="str">
        <f>IFERROR(VLOOKUP($A704,'Raw - F'!$B:$V,16,FALSE),"")</f>
        <v/>
      </c>
      <c r="L704" s="18" t="str">
        <f>IFERROR(VLOOKUP($A704,'Raw - F'!$B:$O,14,FALSE),"")</f>
        <v/>
      </c>
      <c r="M704" s="18" t="str">
        <f>IFERROR(VLOOKUP($A704,'Raw - F'!$B:$O,6,FALSE),"")</f>
        <v/>
      </c>
    </row>
    <row r="705" spans="1:13" hidden="1" x14ac:dyDescent="0.35">
      <c r="A705">
        <v>696</v>
      </c>
      <c r="B705" s="19" t="str">
        <f>IFERROR(VLOOKUP($A705,'Raw - F'!$B:$Q,2,FALSE),"")</f>
        <v/>
      </c>
      <c r="C705" s="18" t="str">
        <f>IFERROR(VLOOKUP($A705,'Raw - F'!$B:$Q,4,FALSE),"")</f>
        <v/>
      </c>
      <c r="D705" s="18" t="str">
        <f>IFERROR(VLOOKUP($A705,'Raw - F'!$B:$Q,3,FALSE),"")</f>
        <v/>
      </c>
      <c r="E705" s="18" t="str">
        <f>IFERROR(VLOOKUP($A705,'Raw - F'!$B:$Q,9,FALSE),"")</f>
        <v/>
      </c>
      <c r="F705" s="18" t="str">
        <f>SUBSTITUTE(IFERROR(VLOOKUP($A705,'Raw - F'!$B:$N,13,FALSE),""),"0","")</f>
        <v/>
      </c>
      <c r="G705" s="18" t="str">
        <f>SUBSTITUTE(IFERROR(VLOOKUP($A705,'Raw - F'!$B:$N,10,FALSE),""),"0","")</f>
        <v/>
      </c>
      <c r="H705" s="18" t="str">
        <f>SUBSTITUTE(IFERROR(VLOOKUP($A705,'Raw - F'!$B:$N,11,FALSE),""),"0","")</f>
        <v/>
      </c>
      <c r="I705" s="40" t="str">
        <f>IF(IFERROR(VLOOKUP($A705,'Raw - F'!$B:$P,15,FALSE),"")=0,"",IFERROR(VLOOKUP($A705,'Raw - F'!$B:$P,15,FALSE),""))</f>
        <v/>
      </c>
      <c r="J705" s="18" t="str">
        <f>IFERROR(VLOOKUP($A705,'Raw - F'!$B:$N,8,FALSE),"")</f>
        <v/>
      </c>
      <c r="K705" s="18" t="str">
        <f>IFERROR(VLOOKUP($A705,'Raw - F'!$B:$V,16,FALSE),"")</f>
        <v/>
      </c>
      <c r="L705" s="18" t="str">
        <f>IFERROR(VLOOKUP($A705,'Raw - F'!$B:$O,14,FALSE),"")</f>
        <v/>
      </c>
      <c r="M705" s="18" t="str">
        <f>IFERROR(VLOOKUP($A705,'Raw - F'!$B:$O,6,FALSE),"")</f>
        <v/>
      </c>
    </row>
    <row r="706" spans="1:13" hidden="1" x14ac:dyDescent="0.35">
      <c r="A706">
        <v>697</v>
      </c>
      <c r="B706" s="19" t="str">
        <f>IFERROR(VLOOKUP($A706,'Raw - F'!$B:$Q,2,FALSE),"")</f>
        <v/>
      </c>
      <c r="C706" s="18" t="str">
        <f>IFERROR(VLOOKUP($A706,'Raw - F'!$B:$Q,4,FALSE),"")</f>
        <v/>
      </c>
      <c r="D706" s="18" t="str">
        <f>IFERROR(VLOOKUP($A706,'Raw - F'!$B:$Q,3,FALSE),"")</f>
        <v/>
      </c>
      <c r="E706" s="18" t="str">
        <f>IFERROR(VLOOKUP($A706,'Raw - F'!$B:$Q,9,FALSE),"")</f>
        <v/>
      </c>
      <c r="F706" s="18" t="str">
        <f>SUBSTITUTE(IFERROR(VLOOKUP($A706,'Raw - F'!$B:$N,13,FALSE),""),"0","")</f>
        <v/>
      </c>
      <c r="G706" s="18" t="str">
        <f>SUBSTITUTE(IFERROR(VLOOKUP($A706,'Raw - F'!$B:$N,10,FALSE),""),"0","")</f>
        <v/>
      </c>
      <c r="H706" s="18" t="str">
        <f>SUBSTITUTE(IFERROR(VLOOKUP($A706,'Raw - F'!$B:$N,11,FALSE),""),"0","")</f>
        <v/>
      </c>
      <c r="I706" s="40" t="str">
        <f>IF(IFERROR(VLOOKUP($A706,'Raw - F'!$B:$P,15,FALSE),"")=0,"",IFERROR(VLOOKUP($A706,'Raw - F'!$B:$P,15,FALSE),""))</f>
        <v/>
      </c>
      <c r="J706" s="18" t="str">
        <f>IFERROR(VLOOKUP($A706,'Raw - F'!$B:$N,8,FALSE),"")</f>
        <v/>
      </c>
      <c r="K706" s="18" t="str">
        <f>IFERROR(VLOOKUP($A706,'Raw - F'!$B:$V,16,FALSE),"")</f>
        <v/>
      </c>
      <c r="L706" s="18" t="str">
        <f>IFERROR(VLOOKUP($A706,'Raw - F'!$B:$O,14,FALSE),"")</f>
        <v/>
      </c>
      <c r="M706" s="18" t="str">
        <f>IFERROR(VLOOKUP($A706,'Raw - F'!$B:$O,6,FALSE),"")</f>
        <v/>
      </c>
    </row>
    <row r="707" spans="1:13" hidden="1" x14ac:dyDescent="0.35">
      <c r="A707">
        <v>698</v>
      </c>
      <c r="B707" s="19" t="str">
        <f>IFERROR(VLOOKUP($A707,'Raw - F'!$B:$Q,2,FALSE),"")</f>
        <v/>
      </c>
      <c r="C707" s="18" t="str">
        <f>IFERROR(VLOOKUP($A707,'Raw - F'!$B:$Q,4,FALSE),"")</f>
        <v/>
      </c>
      <c r="D707" s="18" t="str">
        <f>IFERROR(VLOOKUP($A707,'Raw - F'!$B:$Q,3,FALSE),"")</f>
        <v/>
      </c>
      <c r="E707" s="18" t="str">
        <f>IFERROR(VLOOKUP($A707,'Raw - F'!$B:$Q,9,FALSE),"")</f>
        <v/>
      </c>
      <c r="F707" s="18" t="str">
        <f>SUBSTITUTE(IFERROR(VLOOKUP($A707,'Raw - F'!$B:$N,13,FALSE),""),"0","")</f>
        <v/>
      </c>
      <c r="G707" s="18" t="str">
        <f>SUBSTITUTE(IFERROR(VLOOKUP($A707,'Raw - F'!$B:$N,10,FALSE),""),"0","")</f>
        <v/>
      </c>
      <c r="H707" s="18" t="str">
        <f>SUBSTITUTE(IFERROR(VLOOKUP($A707,'Raw - F'!$B:$N,11,FALSE),""),"0","")</f>
        <v/>
      </c>
      <c r="I707" s="40" t="str">
        <f>IF(IFERROR(VLOOKUP($A707,'Raw - F'!$B:$P,15,FALSE),"")=0,"",IFERROR(VLOOKUP($A707,'Raw - F'!$B:$P,15,FALSE),""))</f>
        <v/>
      </c>
      <c r="J707" s="18" t="str">
        <f>IFERROR(VLOOKUP($A707,'Raw - F'!$B:$N,8,FALSE),"")</f>
        <v/>
      </c>
      <c r="K707" s="18" t="str">
        <f>IFERROR(VLOOKUP($A707,'Raw - F'!$B:$V,16,FALSE),"")</f>
        <v/>
      </c>
      <c r="L707" s="18" t="str">
        <f>IFERROR(VLOOKUP($A707,'Raw - F'!$B:$O,14,FALSE),"")</f>
        <v/>
      </c>
      <c r="M707" s="18" t="str">
        <f>IFERROR(VLOOKUP($A707,'Raw - F'!$B:$O,6,FALSE),"")</f>
        <v/>
      </c>
    </row>
    <row r="708" spans="1:13" hidden="1" x14ac:dyDescent="0.35">
      <c r="A708">
        <v>699</v>
      </c>
      <c r="B708" s="19" t="str">
        <f>IFERROR(VLOOKUP($A708,'Raw - F'!$B:$Q,2,FALSE),"")</f>
        <v/>
      </c>
      <c r="C708" s="18" t="str">
        <f>IFERROR(VLOOKUP($A708,'Raw - F'!$B:$Q,4,FALSE),"")</f>
        <v/>
      </c>
      <c r="D708" s="18" t="str">
        <f>IFERROR(VLOOKUP($A708,'Raw - F'!$B:$Q,3,FALSE),"")</f>
        <v/>
      </c>
      <c r="E708" s="18" t="str">
        <f>IFERROR(VLOOKUP($A708,'Raw - F'!$B:$Q,9,FALSE),"")</f>
        <v/>
      </c>
      <c r="F708" s="18" t="str">
        <f>SUBSTITUTE(IFERROR(VLOOKUP($A708,'Raw - F'!$B:$N,13,FALSE),""),"0","")</f>
        <v/>
      </c>
      <c r="G708" s="18" t="str">
        <f>SUBSTITUTE(IFERROR(VLOOKUP($A708,'Raw - F'!$B:$N,10,FALSE),""),"0","")</f>
        <v/>
      </c>
      <c r="H708" s="18" t="str">
        <f>SUBSTITUTE(IFERROR(VLOOKUP($A708,'Raw - F'!$B:$N,11,FALSE),""),"0","")</f>
        <v/>
      </c>
      <c r="I708" s="40" t="str">
        <f>IF(IFERROR(VLOOKUP($A708,'Raw - F'!$B:$P,15,FALSE),"")=0,"",IFERROR(VLOOKUP($A708,'Raw - F'!$B:$P,15,FALSE),""))</f>
        <v/>
      </c>
      <c r="J708" s="18" t="str">
        <f>IFERROR(VLOOKUP($A708,'Raw - F'!$B:$N,8,FALSE),"")</f>
        <v/>
      </c>
      <c r="K708" s="18" t="str">
        <f>IFERROR(VLOOKUP($A708,'Raw - F'!$B:$V,16,FALSE),"")</f>
        <v/>
      </c>
      <c r="L708" s="18" t="str">
        <f>IFERROR(VLOOKUP($A708,'Raw - F'!$B:$O,14,FALSE),"")</f>
        <v/>
      </c>
      <c r="M708" s="18" t="str">
        <f>IFERROR(VLOOKUP($A708,'Raw - F'!$B:$O,6,FALSE),"")</f>
        <v/>
      </c>
    </row>
    <row r="709" spans="1:13" hidden="1" x14ac:dyDescent="0.35">
      <c r="A709">
        <v>700</v>
      </c>
      <c r="B709" s="19" t="str">
        <f>IFERROR(VLOOKUP($A709,'Raw - F'!$B:$Q,2,FALSE),"")</f>
        <v/>
      </c>
      <c r="C709" s="18" t="str">
        <f>IFERROR(VLOOKUP($A709,'Raw - F'!$B:$Q,4,FALSE),"")</f>
        <v/>
      </c>
      <c r="D709" s="18" t="str">
        <f>IFERROR(VLOOKUP($A709,'Raw - F'!$B:$Q,3,FALSE),"")</f>
        <v/>
      </c>
      <c r="E709" s="18" t="str">
        <f>IFERROR(VLOOKUP($A709,'Raw - F'!$B:$Q,9,FALSE),"")</f>
        <v/>
      </c>
      <c r="F709" s="18" t="str">
        <f>SUBSTITUTE(IFERROR(VLOOKUP($A709,'Raw - F'!$B:$N,13,FALSE),""),"0","")</f>
        <v/>
      </c>
      <c r="G709" s="18" t="str">
        <f>SUBSTITUTE(IFERROR(VLOOKUP($A709,'Raw - F'!$B:$N,10,FALSE),""),"0","")</f>
        <v/>
      </c>
      <c r="H709" s="18" t="str">
        <f>SUBSTITUTE(IFERROR(VLOOKUP($A709,'Raw - F'!$B:$N,11,FALSE),""),"0","")</f>
        <v/>
      </c>
      <c r="I709" s="40" t="str">
        <f>IF(IFERROR(VLOOKUP($A709,'Raw - F'!$B:$P,15,FALSE),"")=0,"",IFERROR(VLOOKUP($A709,'Raw - F'!$B:$P,15,FALSE),""))</f>
        <v/>
      </c>
      <c r="J709" s="18" t="str">
        <f>IFERROR(VLOOKUP($A709,'Raw - F'!$B:$N,8,FALSE),"")</f>
        <v/>
      </c>
      <c r="K709" s="18" t="str">
        <f>IFERROR(VLOOKUP($A709,'Raw - F'!$B:$V,16,FALSE),"")</f>
        <v/>
      </c>
      <c r="L709" s="18" t="str">
        <f>IFERROR(VLOOKUP($A709,'Raw - F'!$B:$O,14,FALSE),"")</f>
        <v/>
      </c>
      <c r="M709" s="18" t="str">
        <f>IFERROR(VLOOKUP($A709,'Raw - F'!$B:$O,6,FALSE),"")</f>
        <v/>
      </c>
    </row>
    <row r="710" spans="1:13" hidden="1" x14ac:dyDescent="0.35">
      <c r="A710">
        <v>701</v>
      </c>
      <c r="B710" s="19" t="str">
        <f>IFERROR(VLOOKUP($A710,'Raw - F'!$B:$Q,2,FALSE),"")</f>
        <v/>
      </c>
      <c r="C710" s="18" t="str">
        <f>IFERROR(VLOOKUP($A710,'Raw - F'!$B:$Q,4,FALSE),"")</f>
        <v/>
      </c>
      <c r="D710" s="18" t="str">
        <f>IFERROR(VLOOKUP($A710,'Raw - F'!$B:$Q,3,FALSE),"")</f>
        <v/>
      </c>
      <c r="E710" s="18" t="str">
        <f>IFERROR(VLOOKUP($A710,'Raw - F'!$B:$Q,9,FALSE),"")</f>
        <v/>
      </c>
      <c r="F710" s="18" t="str">
        <f>SUBSTITUTE(IFERROR(VLOOKUP($A710,'Raw - F'!$B:$N,13,FALSE),""),"0","")</f>
        <v/>
      </c>
      <c r="G710" s="18" t="str">
        <f>SUBSTITUTE(IFERROR(VLOOKUP($A710,'Raw - F'!$B:$N,10,FALSE),""),"0","")</f>
        <v/>
      </c>
      <c r="H710" s="18" t="str">
        <f>SUBSTITUTE(IFERROR(VLOOKUP($A710,'Raw - F'!$B:$N,11,FALSE),""),"0","")</f>
        <v/>
      </c>
      <c r="I710" s="40" t="str">
        <f>IF(IFERROR(VLOOKUP($A710,'Raw - F'!$B:$P,15,FALSE),"")=0,"",IFERROR(VLOOKUP($A710,'Raw - F'!$B:$P,15,FALSE),""))</f>
        <v/>
      </c>
      <c r="J710" s="18" t="str">
        <f>IFERROR(VLOOKUP($A710,'Raw - F'!$B:$N,8,FALSE),"")</f>
        <v/>
      </c>
      <c r="K710" s="18" t="str">
        <f>IFERROR(VLOOKUP($A710,'Raw - F'!$B:$V,16,FALSE),"")</f>
        <v/>
      </c>
      <c r="L710" s="18" t="str">
        <f>IFERROR(VLOOKUP($A710,'Raw - F'!$B:$O,14,FALSE),"")</f>
        <v/>
      </c>
      <c r="M710" s="18" t="str">
        <f>IFERROR(VLOOKUP($A710,'Raw - F'!$B:$O,6,FALSE),"")</f>
        <v/>
      </c>
    </row>
    <row r="711" spans="1:13" hidden="1" x14ac:dyDescent="0.35">
      <c r="A711">
        <v>702</v>
      </c>
      <c r="B711" s="19" t="str">
        <f>IFERROR(VLOOKUP($A711,'Raw - F'!$B:$Q,2,FALSE),"")</f>
        <v/>
      </c>
      <c r="C711" s="18" t="str">
        <f>IFERROR(VLOOKUP($A711,'Raw - F'!$B:$Q,4,FALSE),"")</f>
        <v/>
      </c>
      <c r="D711" s="18" t="str">
        <f>IFERROR(VLOOKUP($A711,'Raw - F'!$B:$Q,3,FALSE),"")</f>
        <v/>
      </c>
      <c r="E711" s="18" t="str">
        <f>IFERROR(VLOOKUP($A711,'Raw - F'!$B:$Q,9,FALSE),"")</f>
        <v/>
      </c>
      <c r="F711" s="18" t="str">
        <f>SUBSTITUTE(IFERROR(VLOOKUP($A711,'Raw - F'!$B:$N,13,FALSE),""),"0","")</f>
        <v/>
      </c>
      <c r="G711" s="18" t="str">
        <f>SUBSTITUTE(IFERROR(VLOOKUP($A711,'Raw - F'!$B:$N,10,FALSE),""),"0","")</f>
        <v/>
      </c>
      <c r="H711" s="18" t="str">
        <f>SUBSTITUTE(IFERROR(VLOOKUP($A711,'Raw - F'!$B:$N,11,FALSE),""),"0","")</f>
        <v/>
      </c>
      <c r="I711" s="40" t="str">
        <f>IF(IFERROR(VLOOKUP($A711,'Raw - F'!$B:$P,15,FALSE),"")=0,"",IFERROR(VLOOKUP($A711,'Raw - F'!$B:$P,15,FALSE),""))</f>
        <v/>
      </c>
      <c r="J711" s="18" t="str">
        <f>IFERROR(VLOOKUP($A711,'Raw - F'!$B:$N,8,FALSE),"")</f>
        <v/>
      </c>
      <c r="K711" s="18" t="str">
        <f>IFERROR(VLOOKUP($A711,'Raw - F'!$B:$V,16,FALSE),"")</f>
        <v/>
      </c>
      <c r="L711" s="18" t="str">
        <f>IFERROR(VLOOKUP($A711,'Raw - F'!$B:$O,14,FALSE),"")</f>
        <v/>
      </c>
      <c r="M711" s="18" t="str">
        <f>IFERROR(VLOOKUP($A711,'Raw - F'!$B:$O,6,FALSE),"")</f>
        <v/>
      </c>
    </row>
    <row r="712" spans="1:13" hidden="1" x14ac:dyDescent="0.35">
      <c r="A712">
        <v>703</v>
      </c>
      <c r="B712" s="19" t="str">
        <f>IFERROR(VLOOKUP($A712,'Raw - F'!$B:$Q,2,FALSE),"")</f>
        <v/>
      </c>
      <c r="C712" s="18" t="str">
        <f>IFERROR(VLOOKUP($A712,'Raw - F'!$B:$Q,4,FALSE),"")</f>
        <v/>
      </c>
      <c r="D712" s="18" t="str">
        <f>IFERROR(VLOOKUP($A712,'Raw - F'!$B:$Q,3,FALSE),"")</f>
        <v/>
      </c>
      <c r="E712" s="18" t="str">
        <f>IFERROR(VLOOKUP($A712,'Raw - F'!$B:$Q,9,FALSE),"")</f>
        <v/>
      </c>
      <c r="F712" s="18" t="str">
        <f>SUBSTITUTE(IFERROR(VLOOKUP($A712,'Raw - F'!$B:$N,13,FALSE),""),"0","")</f>
        <v/>
      </c>
      <c r="G712" s="18" t="str">
        <f>SUBSTITUTE(IFERROR(VLOOKUP($A712,'Raw - F'!$B:$N,10,FALSE),""),"0","")</f>
        <v/>
      </c>
      <c r="H712" s="18" t="str">
        <f>SUBSTITUTE(IFERROR(VLOOKUP($A712,'Raw - F'!$B:$N,11,FALSE),""),"0","")</f>
        <v/>
      </c>
      <c r="I712" s="40" t="str">
        <f>IF(IFERROR(VLOOKUP($A712,'Raw - F'!$B:$P,15,FALSE),"")=0,"",IFERROR(VLOOKUP($A712,'Raw - F'!$B:$P,15,FALSE),""))</f>
        <v/>
      </c>
      <c r="J712" s="18" t="str">
        <f>IFERROR(VLOOKUP($A712,'Raw - F'!$B:$N,8,FALSE),"")</f>
        <v/>
      </c>
      <c r="K712" s="18" t="str">
        <f>IFERROR(VLOOKUP($A712,'Raw - F'!$B:$V,16,FALSE),"")</f>
        <v/>
      </c>
      <c r="L712" s="18" t="str">
        <f>IFERROR(VLOOKUP($A712,'Raw - F'!$B:$O,14,FALSE),"")</f>
        <v/>
      </c>
      <c r="M712" s="18" t="str">
        <f>IFERROR(VLOOKUP($A712,'Raw - F'!$B:$O,6,FALSE),"")</f>
        <v/>
      </c>
    </row>
    <row r="713" spans="1:13" hidden="1" x14ac:dyDescent="0.35">
      <c r="A713">
        <v>704</v>
      </c>
      <c r="B713" s="19" t="str">
        <f>IFERROR(VLOOKUP($A713,'Raw - F'!$B:$Q,2,FALSE),"")</f>
        <v/>
      </c>
      <c r="C713" s="18" t="str">
        <f>IFERROR(VLOOKUP($A713,'Raw - F'!$B:$Q,4,FALSE),"")</f>
        <v/>
      </c>
      <c r="D713" s="18" t="str">
        <f>IFERROR(VLOOKUP($A713,'Raw - F'!$B:$Q,3,FALSE),"")</f>
        <v/>
      </c>
      <c r="E713" s="18" t="str">
        <f>IFERROR(VLOOKUP($A713,'Raw - F'!$B:$Q,9,FALSE),"")</f>
        <v/>
      </c>
      <c r="F713" s="18" t="str">
        <f>SUBSTITUTE(IFERROR(VLOOKUP($A713,'Raw - F'!$B:$N,13,FALSE),""),"0","")</f>
        <v/>
      </c>
      <c r="G713" s="18" t="str">
        <f>SUBSTITUTE(IFERROR(VLOOKUP($A713,'Raw - F'!$B:$N,10,FALSE),""),"0","")</f>
        <v/>
      </c>
      <c r="H713" s="18" t="str">
        <f>SUBSTITUTE(IFERROR(VLOOKUP($A713,'Raw - F'!$B:$N,11,FALSE),""),"0","")</f>
        <v/>
      </c>
      <c r="I713" s="40" t="str">
        <f>IF(IFERROR(VLOOKUP($A713,'Raw - F'!$B:$P,15,FALSE),"")=0,"",IFERROR(VLOOKUP($A713,'Raw - F'!$B:$P,15,FALSE),""))</f>
        <v/>
      </c>
      <c r="J713" s="18" t="str">
        <f>IFERROR(VLOOKUP($A713,'Raw - F'!$B:$N,8,FALSE),"")</f>
        <v/>
      </c>
      <c r="K713" s="18" t="str">
        <f>IFERROR(VLOOKUP($A713,'Raw - F'!$B:$V,16,FALSE),"")</f>
        <v/>
      </c>
      <c r="L713" s="18" t="str">
        <f>IFERROR(VLOOKUP($A713,'Raw - F'!$B:$O,14,FALSE),"")</f>
        <v/>
      </c>
      <c r="M713" s="18" t="str">
        <f>IFERROR(VLOOKUP($A713,'Raw - F'!$B:$O,6,FALSE),"")</f>
        <v/>
      </c>
    </row>
    <row r="714" spans="1:13" hidden="1" x14ac:dyDescent="0.35">
      <c r="B714" s="19"/>
      <c r="C714" s="18"/>
      <c r="D714" s="18"/>
      <c r="E714" s="18"/>
      <c r="F714" s="18"/>
      <c r="G714" s="18"/>
      <c r="H714" s="18"/>
      <c r="I714" s="38"/>
      <c r="J714" s="18"/>
      <c r="K714" s="18"/>
      <c r="L714" s="18"/>
      <c r="M714" s="18"/>
    </row>
    <row r="715" spans="1:13" hidden="1" x14ac:dyDescent="0.35"/>
  </sheetData>
  <mergeCells count="1">
    <mergeCell ref="B1:G8"/>
  </mergeCells>
  <conditionalFormatting sqref="E10:E714">
    <cfRule type="expression" dxfId="13" priority="1">
      <formula>$E10="F"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63500</xdr:colOff>
                    <xdr:row>3</xdr:row>
                    <xdr:rowOff>82550</xdr:rowOff>
                  </from>
                  <to>
                    <xdr:col>1</xdr:col>
                    <xdr:colOff>692150</xdr:colOff>
                    <xdr:row>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WFA">
                <anchor moveWithCells="1">
                  <from>
                    <xdr:col>1</xdr:col>
                    <xdr:colOff>63500</xdr:colOff>
                    <xdr:row>5</xdr:row>
                    <xdr:rowOff>101600</xdr:rowOff>
                  </from>
                  <to>
                    <xdr:col>1</xdr:col>
                    <xdr:colOff>692150</xdr:colOff>
                    <xdr:row>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6350</xdr:colOff>
                    <xdr:row>1</xdr:row>
                    <xdr:rowOff>120650</xdr:rowOff>
                  </from>
                  <to>
                    <xdr:col>3</xdr:col>
                    <xdr:colOff>800100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19050</xdr:colOff>
                    <xdr:row>3</xdr:row>
                    <xdr:rowOff>152400</xdr:rowOff>
                  </from>
                  <to>
                    <xdr:col>3</xdr:col>
                    <xdr:colOff>806450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25400</xdr:colOff>
                    <xdr:row>5</xdr:row>
                    <xdr:rowOff>184150</xdr:rowOff>
                  </from>
                  <to>
                    <xdr:col>3</xdr:col>
                    <xdr:colOff>825500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444500</xdr:colOff>
                    <xdr:row>1</xdr:row>
                    <xdr:rowOff>101600</xdr:rowOff>
                  </from>
                  <to>
                    <xdr:col>6</xdr:col>
                    <xdr:colOff>533400</xdr:colOff>
                    <xdr:row>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5</xdr:col>
                    <xdr:colOff>450850</xdr:colOff>
                    <xdr:row>3</xdr:row>
                    <xdr:rowOff>146050</xdr:rowOff>
                  </from>
                  <to>
                    <xdr:col>6</xdr:col>
                    <xdr:colOff>520700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495300</xdr:colOff>
                    <xdr:row>1</xdr:row>
                    <xdr:rowOff>50800</xdr:rowOff>
                  </from>
                  <to>
                    <xdr:col>5</xdr:col>
                    <xdr:colOff>209550</xdr:colOff>
                    <xdr:row>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</xdr:col>
                    <xdr:colOff>495300</xdr:colOff>
                    <xdr:row>2</xdr:row>
                    <xdr:rowOff>76200</xdr:rowOff>
                  </from>
                  <to>
                    <xdr:col>5</xdr:col>
                    <xdr:colOff>209550</xdr:colOff>
                    <xdr:row>3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</xdr:col>
                    <xdr:colOff>495300</xdr:colOff>
                    <xdr:row>3</xdr:row>
                    <xdr:rowOff>101600</xdr:rowOff>
                  </from>
                  <to>
                    <xdr:col>5</xdr:col>
                    <xdr:colOff>209550</xdr:colOff>
                    <xdr:row>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4</xdr:col>
                    <xdr:colOff>495300</xdr:colOff>
                    <xdr:row>4</xdr:row>
                    <xdr:rowOff>114300</xdr:rowOff>
                  </from>
                  <to>
                    <xdr:col>5</xdr:col>
                    <xdr:colOff>209550</xdr:colOff>
                    <xdr:row>5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4</xdr:col>
                    <xdr:colOff>495300</xdr:colOff>
                    <xdr:row>5</xdr:row>
                    <xdr:rowOff>114300</xdr:rowOff>
                  </from>
                  <to>
                    <xdr:col>5</xdr:col>
                    <xdr:colOff>209550</xdr:colOff>
                    <xdr:row>6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4</xdr:col>
                    <xdr:colOff>495300</xdr:colOff>
                    <xdr:row>6</xdr:row>
                    <xdr:rowOff>120650</xdr:rowOff>
                  </from>
                  <to>
                    <xdr:col>5</xdr:col>
                    <xdr:colOff>254000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5</xdr:col>
                    <xdr:colOff>444500</xdr:colOff>
                    <xdr:row>0</xdr:row>
                    <xdr:rowOff>63500</xdr:rowOff>
                  </from>
                  <to>
                    <xdr:col>6</xdr:col>
                    <xdr:colOff>533400</xdr:colOff>
                    <xdr:row>1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4</xdr:col>
                    <xdr:colOff>495300</xdr:colOff>
                    <xdr:row>0</xdr:row>
                    <xdr:rowOff>38100</xdr:rowOff>
                  </from>
                  <to>
                    <xdr:col>5</xdr:col>
                    <xdr:colOff>209550</xdr:colOff>
                    <xdr:row>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10</xdr:col>
                    <xdr:colOff>603250</xdr:colOff>
                    <xdr:row>3</xdr:row>
                    <xdr:rowOff>38100</xdr:rowOff>
                  </from>
                  <to>
                    <xdr:col>12</xdr:col>
                    <xdr:colOff>177800</xdr:colOff>
                    <xdr:row>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10</xdr:col>
                    <xdr:colOff>603250</xdr:colOff>
                    <xdr:row>4</xdr:row>
                    <xdr:rowOff>114300</xdr:rowOff>
                  </from>
                  <to>
                    <xdr:col>12</xdr:col>
                    <xdr:colOff>190500</xdr:colOff>
                    <xdr:row>5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10</xdr:col>
                    <xdr:colOff>609600</xdr:colOff>
                    <xdr:row>5</xdr:row>
                    <xdr:rowOff>177800</xdr:rowOff>
                  </from>
                  <to>
                    <xdr:col>12</xdr:col>
                    <xdr:colOff>196850</xdr:colOff>
                    <xdr:row>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5</xdr:col>
                    <xdr:colOff>450850</xdr:colOff>
                    <xdr:row>6</xdr:row>
                    <xdr:rowOff>38100</xdr:rowOff>
                  </from>
                  <to>
                    <xdr:col>6</xdr:col>
                    <xdr:colOff>520700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5</xdr:col>
                    <xdr:colOff>444500</xdr:colOff>
                    <xdr:row>5</xdr:row>
                    <xdr:rowOff>0</xdr:rowOff>
                  </from>
                  <to>
                    <xdr:col>6</xdr:col>
                    <xdr:colOff>520700</xdr:colOff>
                    <xdr:row>6</xdr:row>
                    <xdr:rowOff>6350</xdr:rowOff>
                  </to>
                </anchor>
              </controlPr>
            </control>
          </mc:Choice>
        </mc:AlternateContent>
      </controls>
    </mc:Choice>
  </mc:AlternateContent>
  <tableParts count="1">
    <tablePart r:id="rId2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421CC08-D874-486A-82A2-D5BD9E64A522}">
          <x14:formula1>
            <xm:f>lists!$G$2:$G$13</xm:f>
          </x14:formula1>
          <xm:sqref>L1:L2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ACA8F-9220-4509-B5F0-5E19A4E3542C}">
  <dimension ref="A1:AA64"/>
  <sheetViews>
    <sheetView workbookViewId="0">
      <selection activeCell="D1" sqref="D1"/>
    </sheetView>
  </sheetViews>
  <sheetFormatPr defaultRowHeight="14.5" x14ac:dyDescent="0.35"/>
  <sheetData>
    <row r="1" spans="1:27" x14ac:dyDescent="0.35">
      <c r="B1" t="s">
        <v>876</v>
      </c>
      <c r="C1" t="b">
        <v>1</v>
      </c>
      <c r="U1" t="s">
        <v>136</v>
      </c>
      <c r="V1" t="s">
        <v>137</v>
      </c>
      <c r="W1" t="s">
        <v>138</v>
      </c>
      <c r="X1" t="s">
        <v>2</v>
      </c>
    </row>
    <row r="2" spans="1:27" x14ac:dyDescent="0.35">
      <c r="B2" t="s">
        <v>32</v>
      </c>
      <c r="C2" t="b">
        <v>1</v>
      </c>
      <c r="D2" t="b">
        <v>1</v>
      </c>
      <c r="G2">
        <v>5</v>
      </c>
      <c r="J2" t="s">
        <v>63</v>
      </c>
      <c r="M2" t="s">
        <v>64</v>
      </c>
      <c r="N2" t="s">
        <v>65</v>
      </c>
      <c r="O2" t="s">
        <v>66</v>
      </c>
      <c r="Q2" t="s">
        <v>67</v>
      </c>
      <c r="R2">
        <v>1</v>
      </c>
      <c r="U2">
        <v>1</v>
      </c>
      <c r="V2" t="s">
        <v>139</v>
      </c>
      <c r="W2" t="s">
        <v>140</v>
      </c>
      <c r="X2" t="s">
        <v>29</v>
      </c>
      <c r="Z2" t="s">
        <v>329</v>
      </c>
      <c r="AA2">
        <v>8</v>
      </c>
    </row>
    <row r="3" spans="1:27" x14ac:dyDescent="0.35">
      <c r="B3" t="s">
        <v>40</v>
      </c>
      <c r="C3" t="b">
        <v>1</v>
      </c>
      <c r="D3" t="b">
        <v>1</v>
      </c>
      <c r="G3">
        <v>6</v>
      </c>
      <c r="J3" t="s">
        <v>68</v>
      </c>
      <c r="K3">
        <v>1</v>
      </c>
      <c r="M3" t="s">
        <v>69</v>
      </c>
      <c r="N3" t="s">
        <v>70</v>
      </c>
      <c r="O3" t="s">
        <v>71</v>
      </c>
      <c r="Q3" t="s">
        <v>72</v>
      </c>
      <c r="R3">
        <v>2</v>
      </c>
      <c r="U3">
        <v>3</v>
      </c>
      <c r="V3" t="s">
        <v>141</v>
      </c>
      <c r="W3" t="s">
        <v>142</v>
      </c>
      <c r="X3" t="s">
        <v>48</v>
      </c>
      <c r="Z3" t="s">
        <v>331</v>
      </c>
      <c r="AA3">
        <v>9</v>
      </c>
    </row>
    <row r="4" spans="1:27" x14ac:dyDescent="0.35">
      <c r="B4" t="s">
        <v>872</v>
      </c>
      <c r="C4" t="b">
        <v>1</v>
      </c>
      <c r="G4">
        <v>7</v>
      </c>
      <c r="J4" t="s">
        <v>71</v>
      </c>
      <c r="K4">
        <v>2</v>
      </c>
      <c r="M4" t="s">
        <v>73</v>
      </c>
      <c r="N4" t="s">
        <v>74</v>
      </c>
      <c r="O4" t="s">
        <v>75</v>
      </c>
      <c r="Q4" t="s">
        <v>76</v>
      </c>
      <c r="R4">
        <v>3</v>
      </c>
      <c r="U4">
        <v>4</v>
      </c>
      <c r="V4" t="s">
        <v>143</v>
      </c>
      <c r="W4" t="s">
        <v>144</v>
      </c>
      <c r="X4" t="s">
        <v>54</v>
      </c>
      <c r="Z4" t="s">
        <v>330</v>
      </c>
      <c r="AA4">
        <v>10</v>
      </c>
    </row>
    <row r="5" spans="1:27" x14ac:dyDescent="0.35">
      <c r="B5" t="s">
        <v>873</v>
      </c>
      <c r="C5" t="b">
        <v>1</v>
      </c>
      <c r="G5">
        <v>8</v>
      </c>
      <c r="J5" t="s">
        <v>74</v>
      </c>
      <c r="K5">
        <v>3</v>
      </c>
      <c r="M5" t="s">
        <v>77</v>
      </c>
      <c r="N5" t="s">
        <v>78</v>
      </c>
      <c r="O5" t="s">
        <v>79</v>
      </c>
      <c r="Q5" t="s">
        <v>80</v>
      </c>
      <c r="R5">
        <v>4</v>
      </c>
      <c r="U5">
        <v>5</v>
      </c>
      <c r="V5" t="s">
        <v>145</v>
      </c>
      <c r="W5" t="s">
        <v>62</v>
      </c>
      <c r="X5" t="s">
        <v>48</v>
      </c>
      <c r="Z5" t="s">
        <v>376</v>
      </c>
      <c r="AA5">
        <v>11</v>
      </c>
    </row>
    <row r="6" spans="1:27" x14ac:dyDescent="0.35">
      <c r="B6" t="s">
        <v>81</v>
      </c>
      <c r="C6" t="b">
        <v>1</v>
      </c>
      <c r="G6">
        <v>9</v>
      </c>
      <c r="J6" t="s">
        <v>82</v>
      </c>
      <c r="K6">
        <v>4</v>
      </c>
      <c r="Q6" t="s">
        <v>83</v>
      </c>
      <c r="R6">
        <v>5</v>
      </c>
      <c r="U6">
        <v>7</v>
      </c>
      <c r="V6" t="s">
        <v>146</v>
      </c>
      <c r="W6" t="s">
        <v>47</v>
      </c>
      <c r="X6" t="s">
        <v>48</v>
      </c>
      <c r="Z6" t="s">
        <v>332</v>
      </c>
      <c r="AA6">
        <v>11</v>
      </c>
    </row>
    <row r="7" spans="1:27" x14ac:dyDescent="0.35">
      <c r="B7" t="s">
        <v>34</v>
      </c>
      <c r="C7" t="b">
        <v>1</v>
      </c>
      <c r="D7" t="b">
        <v>1</v>
      </c>
      <c r="G7">
        <v>10</v>
      </c>
      <c r="M7" t="s">
        <v>84</v>
      </c>
      <c r="Q7" t="s">
        <v>85</v>
      </c>
      <c r="R7">
        <v>6</v>
      </c>
      <c r="U7">
        <v>8</v>
      </c>
      <c r="V7" t="s">
        <v>147</v>
      </c>
      <c r="W7" t="s">
        <v>148</v>
      </c>
      <c r="X7" t="s">
        <v>48</v>
      </c>
      <c r="Z7" t="s">
        <v>67</v>
      </c>
      <c r="AA7">
        <v>12</v>
      </c>
    </row>
    <row r="8" spans="1:27" x14ac:dyDescent="0.35">
      <c r="B8" t="s">
        <v>52</v>
      </c>
      <c r="C8" t="b">
        <v>1</v>
      </c>
      <c r="D8" t="b">
        <v>1</v>
      </c>
      <c r="G8">
        <v>11</v>
      </c>
      <c r="M8" t="s">
        <v>64</v>
      </c>
      <c r="Q8" t="s">
        <v>86</v>
      </c>
      <c r="R8">
        <v>2</v>
      </c>
      <c r="U8">
        <v>9</v>
      </c>
      <c r="V8" t="s">
        <v>149</v>
      </c>
      <c r="W8" t="s">
        <v>149</v>
      </c>
      <c r="X8" t="s">
        <v>54</v>
      </c>
      <c r="Z8" t="s">
        <v>335</v>
      </c>
      <c r="AA8">
        <v>13</v>
      </c>
    </row>
    <row r="9" spans="1:27" x14ac:dyDescent="0.35">
      <c r="B9" t="s">
        <v>874</v>
      </c>
      <c r="C9" t="b">
        <v>1</v>
      </c>
      <c r="G9">
        <v>12</v>
      </c>
      <c r="M9" t="s">
        <v>69</v>
      </c>
      <c r="U9">
        <v>11</v>
      </c>
      <c r="V9" t="s">
        <v>150</v>
      </c>
      <c r="W9" t="s">
        <v>130</v>
      </c>
      <c r="X9" t="s">
        <v>29</v>
      </c>
      <c r="Z9" t="s">
        <v>334</v>
      </c>
      <c r="AA9">
        <v>14</v>
      </c>
    </row>
    <row r="10" spans="1:27" x14ac:dyDescent="0.35">
      <c r="B10" t="s">
        <v>875</v>
      </c>
      <c r="C10" t="b">
        <v>1</v>
      </c>
      <c r="G10">
        <v>13</v>
      </c>
      <c r="M10" t="s">
        <v>73</v>
      </c>
      <c r="U10">
        <v>12</v>
      </c>
      <c r="V10" t="s">
        <v>151</v>
      </c>
      <c r="W10" t="s">
        <v>152</v>
      </c>
      <c r="X10" t="s">
        <v>48</v>
      </c>
      <c r="Z10" t="s">
        <v>86</v>
      </c>
      <c r="AA10">
        <v>16</v>
      </c>
    </row>
    <row r="11" spans="1:27" x14ac:dyDescent="0.35">
      <c r="A11" t="s">
        <v>6</v>
      </c>
      <c r="B11">
        <v>1</v>
      </c>
      <c r="C11" t="b">
        <v>1</v>
      </c>
      <c r="D11" t="b">
        <v>1</v>
      </c>
      <c r="G11">
        <v>14</v>
      </c>
      <c r="M11" t="s">
        <v>77</v>
      </c>
      <c r="U11">
        <v>13</v>
      </c>
      <c r="V11" t="s">
        <v>135</v>
      </c>
      <c r="W11" t="s">
        <v>153</v>
      </c>
      <c r="X11" t="s">
        <v>48</v>
      </c>
      <c r="Z11" t="s">
        <v>327</v>
      </c>
      <c r="AA11">
        <v>5</v>
      </c>
    </row>
    <row r="12" spans="1:27" x14ac:dyDescent="0.35">
      <c r="A12" t="s">
        <v>6</v>
      </c>
      <c r="B12">
        <v>2</v>
      </c>
      <c r="C12" t="b">
        <v>1</v>
      </c>
      <c r="D12" t="b">
        <v>1</v>
      </c>
      <c r="G12">
        <v>15</v>
      </c>
      <c r="U12">
        <v>14</v>
      </c>
      <c r="V12" t="s">
        <v>154</v>
      </c>
      <c r="W12" t="s">
        <v>155</v>
      </c>
      <c r="X12" t="s">
        <v>29</v>
      </c>
      <c r="Z12" t="s">
        <v>328</v>
      </c>
      <c r="AA12">
        <v>6</v>
      </c>
    </row>
    <row r="13" spans="1:27" x14ac:dyDescent="0.35">
      <c r="A13" t="s">
        <v>6</v>
      </c>
      <c r="B13">
        <v>3</v>
      </c>
      <c r="C13" t="b">
        <v>1</v>
      </c>
      <c r="D13" t="b">
        <v>1</v>
      </c>
      <c r="G13">
        <v>16</v>
      </c>
      <c r="U13">
        <v>15</v>
      </c>
      <c r="V13" t="s">
        <v>156</v>
      </c>
      <c r="W13" t="s">
        <v>156</v>
      </c>
      <c r="X13" t="s">
        <v>54</v>
      </c>
      <c r="Z13" t="s">
        <v>333</v>
      </c>
      <c r="AA13">
        <v>7</v>
      </c>
    </row>
    <row r="14" spans="1:27" x14ac:dyDescent="0.35">
      <c r="A14" t="s">
        <v>6</v>
      </c>
      <c r="B14">
        <v>4</v>
      </c>
      <c r="C14" t="b">
        <v>1</v>
      </c>
      <c r="D14" t="b">
        <v>1</v>
      </c>
      <c r="U14">
        <v>16</v>
      </c>
      <c r="V14" t="s">
        <v>157</v>
      </c>
      <c r="W14" t="s">
        <v>157</v>
      </c>
      <c r="X14" t="s">
        <v>54</v>
      </c>
    </row>
    <row r="15" spans="1:27" x14ac:dyDescent="0.35">
      <c r="A15" t="s">
        <v>6</v>
      </c>
      <c r="B15">
        <v>5</v>
      </c>
      <c r="C15" t="b">
        <v>1</v>
      </c>
      <c r="D15" t="b">
        <v>1</v>
      </c>
      <c r="U15">
        <v>17</v>
      </c>
      <c r="V15" t="s">
        <v>158</v>
      </c>
      <c r="W15" t="s">
        <v>158</v>
      </c>
      <c r="X15" t="s">
        <v>29</v>
      </c>
    </row>
    <row r="16" spans="1:27" x14ac:dyDescent="0.35">
      <c r="A16" t="s">
        <v>6</v>
      </c>
      <c r="B16">
        <v>6</v>
      </c>
      <c r="C16" t="b">
        <v>1</v>
      </c>
      <c r="D16" t="b">
        <v>1</v>
      </c>
      <c r="U16">
        <v>18</v>
      </c>
      <c r="V16" t="s">
        <v>159</v>
      </c>
      <c r="W16" t="s">
        <v>159</v>
      </c>
      <c r="X16" t="s">
        <v>54</v>
      </c>
    </row>
    <row r="17" spans="1:24" x14ac:dyDescent="0.35">
      <c r="A17" t="s">
        <v>6</v>
      </c>
      <c r="B17">
        <v>7</v>
      </c>
      <c r="C17" t="b">
        <v>1</v>
      </c>
      <c r="U17">
        <v>19</v>
      </c>
      <c r="V17" t="s">
        <v>160</v>
      </c>
      <c r="W17" t="s">
        <v>160</v>
      </c>
      <c r="X17" t="s">
        <v>29</v>
      </c>
    </row>
    <row r="18" spans="1:24" x14ac:dyDescent="0.35">
      <c r="B18" t="s">
        <v>87</v>
      </c>
      <c r="C18" t="b">
        <v>1</v>
      </c>
      <c r="U18">
        <v>20</v>
      </c>
      <c r="V18" t="s">
        <v>161</v>
      </c>
      <c r="W18" t="s">
        <v>161</v>
      </c>
      <c r="X18" t="s">
        <v>48</v>
      </c>
    </row>
    <row r="19" spans="1:24" x14ac:dyDescent="0.35">
      <c r="B19" t="s">
        <v>88</v>
      </c>
      <c r="C19" t="b">
        <v>1</v>
      </c>
      <c r="U19">
        <v>21</v>
      </c>
      <c r="V19" t="s">
        <v>162</v>
      </c>
      <c r="W19" t="s">
        <v>162</v>
      </c>
      <c r="X19" t="s">
        <v>29</v>
      </c>
    </row>
    <row r="20" spans="1:24" x14ac:dyDescent="0.35">
      <c r="B20" t="s">
        <v>89</v>
      </c>
      <c r="C20" t="b">
        <v>1</v>
      </c>
      <c r="U20">
        <v>22</v>
      </c>
      <c r="V20" t="s">
        <v>118</v>
      </c>
      <c r="W20" t="s">
        <v>118</v>
      </c>
      <c r="X20" t="s">
        <v>54</v>
      </c>
    </row>
    <row r="21" spans="1:24" x14ac:dyDescent="0.35">
      <c r="B21" t="s">
        <v>90</v>
      </c>
      <c r="C21" t="b">
        <v>1</v>
      </c>
      <c r="U21">
        <v>23</v>
      </c>
      <c r="V21" t="s">
        <v>163</v>
      </c>
      <c r="W21" t="s">
        <v>163</v>
      </c>
      <c r="X21" t="s">
        <v>54</v>
      </c>
    </row>
    <row r="22" spans="1:24" x14ac:dyDescent="0.35">
      <c r="U22">
        <v>24</v>
      </c>
      <c r="V22" t="s">
        <v>164</v>
      </c>
      <c r="W22" t="s">
        <v>164</v>
      </c>
      <c r="X22" t="s">
        <v>48</v>
      </c>
    </row>
    <row r="23" spans="1:24" x14ac:dyDescent="0.35">
      <c r="B23" t="s">
        <v>29</v>
      </c>
      <c r="C23" t="b">
        <v>1</v>
      </c>
      <c r="D23" t="b">
        <v>1</v>
      </c>
      <c r="U23">
        <v>25</v>
      </c>
      <c r="V23" t="s">
        <v>165</v>
      </c>
      <c r="W23" t="s">
        <v>165</v>
      </c>
      <c r="X23" t="s">
        <v>48</v>
      </c>
    </row>
    <row r="24" spans="1:24" x14ac:dyDescent="0.35">
      <c r="B24" t="s">
        <v>54</v>
      </c>
      <c r="C24" t="b">
        <v>1</v>
      </c>
      <c r="D24" t="b">
        <v>1</v>
      </c>
      <c r="U24">
        <v>26</v>
      </c>
      <c r="V24" t="s">
        <v>166</v>
      </c>
      <c r="W24" t="s">
        <v>166</v>
      </c>
      <c r="X24" t="s">
        <v>54</v>
      </c>
    </row>
    <row r="25" spans="1:24" x14ac:dyDescent="0.35">
      <c r="B25" t="s">
        <v>48</v>
      </c>
      <c r="C25" t="b">
        <v>1</v>
      </c>
      <c r="D25" t="b">
        <v>1</v>
      </c>
      <c r="U25">
        <v>27</v>
      </c>
      <c r="V25" t="s">
        <v>167</v>
      </c>
      <c r="W25" t="s">
        <v>167</v>
      </c>
      <c r="X25" t="s">
        <v>29</v>
      </c>
    </row>
    <row r="26" spans="1:24" x14ac:dyDescent="0.35">
      <c r="U26">
        <v>28</v>
      </c>
      <c r="V26" t="s">
        <v>168</v>
      </c>
      <c r="W26" t="s">
        <v>168</v>
      </c>
      <c r="X26" t="s">
        <v>54</v>
      </c>
    </row>
    <row r="27" spans="1:24" x14ac:dyDescent="0.35">
      <c r="B27" t="s">
        <v>41</v>
      </c>
      <c r="C27" t="b">
        <v>1</v>
      </c>
      <c r="D27" t="b">
        <v>1</v>
      </c>
      <c r="U27">
        <v>30</v>
      </c>
      <c r="V27" t="s">
        <v>169</v>
      </c>
      <c r="W27" t="s">
        <v>169</v>
      </c>
      <c r="X27" t="s">
        <v>29</v>
      </c>
    </row>
    <row r="28" spans="1:24" x14ac:dyDescent="0.35">
      <c r="B28" t="s">
        <v>50</v>
      </c>
      <c r="C28" t="b">
        <v>1</v>
      </c>
      <c r="D28" t="b">
        <v>1</v>
      </c>
      <c r="U28">
        <v>31</v>
      </c>
      <c r="V28" t="s">
        <v>170</v>
      </c>
      <c r="W28" t="s">
        <v>170</v>
      </c>
      <c r="X28" t="s">
        <v>54</v>
      </c>
    </row>
    <row r="29" spans="1:24" x14ac:dyDescent="0.35">
      <c r="B29" t="s">
        <v>91</v>
      </c>
      <c r="C29" t="b">
        <v>1</v>
      </c>
      <c r="D29" t="b">
        <v>1</v>
      </c>
      <c r="U29">
        <v>32</v>
      </c>
      <c r="V29" t="s">
        <v>171</v>
      </c>
      <c r="W29" t="s">
        <v>171</v>
      </c>
      <c r="X29" t="s">
        <v>54</v>
      </c>
    </row>
    <row r="30" spans="1:24" x14ac:dyDescent="0.35">
      <c r="U30">
        <v>33</v>
      </c>
      <c r="V30" t="s">
        <v>172</v>
      </c>
      <c r="W30" t="s">
        <v>172</v>
      </c>
      <c r="X30" t="s">
        <v>48</v>
      </c>
    </row>
    <row r="31" spans="1:24" x14ac:dyDescent="0.35">
      <c r="U31">
        <v>34</v>
      </c>
      <c r="V31" t="s">
        <v>173</v>
      </c>
      <c r="W31" t="s">
        <v>173</v>
      </c>
      <c r="X31" t="s">
        <v>48</v>
      </c>
    </row>
    <row r="32" spans="1:24" x14ac:dyDescent="0.35">
      <c r="U32">
        <v>35</v>
      </c>
      <c r="V32" t="s">
        <v>174</v>
      </c>
      <c r="W32" t="s">
        <v>174</v>
      </c>
      <c r="X32" t="s">
        <v>48</v>
      </c>
    </row>
    <row r="33" spans="21:24" x14ac:dyDescent="0.35">
      <c r="U33">
        <v>36</v>
      </c>
      <c r="V33" t="s">
        <v>175</v>
      </c>
      <c r="W33" t="s">
        <v>175</v>
      </c>
      <c r="X33" t="s">
        <v>29</v>
      </c>
    </row>
    <row r="34" spans="21:24" x14ac:dyDescent="0.35">
      <c r="U34">
        <v>37</v>
      </c>
      <c r="V34" t="s">
        <v>176</v>
      </c>
      <c r="W34" t="s">
        <v>176</v>
      </c>
      <c r="X34" t="s">
        <v>54</v>
      </c>
    </row>
    <row r="35" spans="21:24" x14ac:dyDescent="0.35">
      <c r="U35">
        <v>38</v>
      </c>
      <c r="V35" t="s">
        <v>177</v>
      </c>
      <c r="W35" t="s">
        <v>177</v>
      </c>
      <c r="X35" t="s">
        <v>29</v>
      </c>
    </row>
    <row r="36" spans="21:24" x14ac:dyDescent="0.35">
      <c r="U36">
        <v>39</v>
      </c>
      <c r="V36" t="s">
        <v>178</v>
      </c>
      <c r="W36" t="s">
        <v>178</v>
      </c>
      <c r="X36" t="s">
        <v>48</v>
      </c>
    </row>
    <row r="37" spans="21:24" x14ac:dyDescent="0.35">
      <c r="U37">
        <v>40</v>
      </c>
      <c r="V37" t="s">
        <v>179</v>
      </c>
      <c r="W37" t="s">
        <v>179</v>
      </c>
      <c r="X37" t="s">
        <v>29</v>
      </c>
    </row>
    <row r="38" spans="21:24" x14ac:dyDescent="0.35">
      <c r="U38">
        <v>41</v>
      </c>
      <c r="V38" t="s">
        <v>180</v>
      </c>
      <c r="W38" t="s">
        <v>180</v>
      </c>
      <c r="X38" t="s">
        <v>29</v>
      </c>
    </row>
    <row r="39" spans="21:24" x14ac:dyDescent="0.35">
      <c r="U39">
        <v>42</v>
      </c>
      <c r="V39" t="s">
        <v>57</v>
      </c>
      <c r="W39" t="s">
        <v>57</v>
      </c>
      <c r="X39" t="s">
        <v>54</v>
      </c>
    </row>
    <row r="40" spans="21:24" x14ac:dyDescent="0.35">
      <c r="U40">
        <v>43</v>
      </c>
      <c r="V40" t="s">
        <v>181</v>
      </c>
      <c r="W40" t="s">
        <v>181</v>
      </c>
      <c r="X40" t="s">
        <v>54</v>
      </c>
    </row>
    <row r="41" spans="21:24" x14ac:dyDescent="0.35">
      <c r="U41">
        <v>44</v>
      </c>
      <c r="V41" t="s">
        <v>182</v>
      </c>
      <c r="W41" t="s">
        <v>182</v>
      </c>
      <c r="X41" t="s">
        <v>48</v>
      </c>
    </row>
    <row r="42" spans="21:24" x14ac:dyDescent="0.35">
      <c r="U42">
        <v>45</v>
      </c>
      <c r="V42" t="s">
        <v>183</v>
      </c>
      <c r="W42" t="s">
        <v>183</v>
      </c>
      <c r="X42" t="s">
        <v>29</v>
      </c>
    </row>
    <row r="43" spans="21:24" x14ac:dyDescent="0.35">
      <c r="U43">
        <v>46</v>
      </c>
      <c r="V43" t="s">
        <v>184</v>
      </c>
      <c r="W43" t="s">
        <v>184</v>
      </c>
      <c r="X43" t="s">
        <v>48</v>
      </c>
    </row>
    <row r="44" spans="21:24" x14ac:dyDescent="0.35">
      <c r="U44">
        <v>47</v>
      </c>
      <c r="V44" t="s">
        <v>185</v>
      </c>
      <c r="W44" t="s">
        <v>185</v>
      </c>
      <c r="X44" t="s">
        <v>29</v>
      </c>
    </row>
    <row r="45" spans="21:24" x14ac:dyDescent="0.35">
      <c r="U45">
        <v>48</v>
      </c>
      <c r="V45" t="s">
        <v>186</v>
      </c>
      <c r="W45" t="s">
        <v>186</v>
      </c>
      <c r="X45" t="s">
        <v>54</v>
      </c>
    </row>
    <row r="46" spans="21:24" x14ac:dyDescent="0.35">
      <c r="U46">
        <v>49</v>
      </c>
      <c r="V46" t="s">
        <v>187</v>
      </c>
      <c r="W46" t="s">
        <v>187</v>
      </c>
      <c r="X46" t="s">
        <v>54</v>
      </c>
    </row>
    <row r="47" spans="21:24" x14ac:dyDescent="0.35">
      <c r="U47">
        <v>50</v>
      </c>
      <c r="V47" t="s">
        <v>188</v>
      </c>
      <c r="W47" t="s">
        <v>188</v>
      </c>
      <c r="X47" t="s">
        <v>29</v>
      </c>
    </row>
    <row r="48" spans="21:24" x14ac:dyDescent="0.35">
      <c r="U48">
        <v>51</v>
      </c>
      <c r="V48" t="s">
        <v>189</v>
      </c>
      <c r="W48" t="s">
        <v>189</v>
      </c>
      <c r="X48" t="s">
        <v>48</v>
      </c>
    </row>
    <row r="49" spans="21:24" x14ac:dyDescent="0.35">
      <c r="U49">
        <v>52</v>
      </c>
      <c r="V49" t="s">
        <v>190</v>
      </c>
      <c r="W49" t="s">
        <v>190</v>
      </c>
      <c r="X49" t="s">
        <v>29</v>
      </c>
    </row>
    <row r="50" spans="21:24" x14ac:dyDescent="0.35">
      <c r="U50">
        <v>53</v>
      </c>
      <c r="V50" t="s">
        <v>191</v>
      </c>
      <c r="W50" t="s">
        <v>191</v>
      </c>
      <c r="X50" t="s">
        <v>54</v>
      </c>
    </row>
    <row r="51" spans="21:24" x14ac:dyDescent="0.35">
      <c r="U51">
        <v>54</v>
      </c>
      <c r="V51" t="s">
        <v>192</v>
      </c>
      <c r="W51" t="s">
        <v>192</v>
      </c>
      <c r="X51" t="s">
        <v>48</v>
      </c>
    </row>
    <row r="52" spans="21:24" x14ac:dyDescent="0.35">
      <c r="U52">
        <v>55</v>
      </c>
      <c r="V52" t="s">
        <v>193</v>
      </c>
      <c r="W52" t="s">
        <v>193</v>
      </c>
      <c r="X52" t="s">
        <v>48</v>
      </c>
    </row>
    <row r="53" spans="21:24" x14ac:dyDescent="0.35">
      <c r="U53">
        <v>56</v>
      </c>
      <c r="V53" t="s">
        <v>194</v>
      </c>
      <c r="W53" t="s">
        <v>194</v>
      </c>
      <c r="X53" t="s">
        <v>48</v>
      </c>
    </row>
    <row r="54" spans="21:24" x14ac:dyDescent="0.35">
      <c r="U54">
        <v>57</v>
      </c>
      <c r="V54" t="s">
        <v>195</v>
      </c>
      <c r="W54" t="s">
        <v>195</v>
      </c>
      <c r="X54" t="s">
        <v>29</v>
      </c>
    </row>
    <row r="55" spans="21:24" x14ac:dyDescent="0.35">
      <c r="U55">
        <v>58</v>
      </c>
      <c r="V55" t="s">
        <v>196</v>
      </c>
      <c r="W55" t="s">
        <v>196</v>
      </c>
      <c r="X55" t="s">
        <v>54</v>
      </c>
    </row>
    <row r="56" spans="21:24" x14ac:dyDescent="0.35">
      <c r="U56">
        <v>59</v>
      </c>
      <c r="V56" t="s">
        <v>197</v>
      </c>
      <c r="W56" t="s">
        <v>197</v>
      </c>
      <c r="X56" t="s">
        <v>29</v>
      </c>
    </row>
    <row r="57" spans="21:24" x14ac:dyDescent="0.35">
      <c r="U57">
        <v>60</v>
      </c>
      <c r="V57" t="s">
        <v>198</v>
      </c>
      <c r="W57" t="s">
        <v>198</v>
      </c>
      <c r="X57" t="s">
        <v>48</v>
      </c>
    </row>
    <row r="58" spans="21:24" x14ac:dyDescent="0.35">
      <c r="U58">
        <v>61</v>
      </c>
      <c r="V58" t="s">
        <v>199</v>
      </c>
      <c r="W58" t="s">
        <v>199</v>
      </c>
      <c r="X58" t="s">
        <v>29</v>
      </c>
    </row>
    <row r="59" spans="21:24" x14ac:dyDescent="0.35">
      <c r="U59">
        <v>62</v>
      </c>
      <c r="V59" t="s">
        <v>200</v>
      </c>
      <c r="W59" t="s">
        <v>200</v>
      </c>
      <c r="X59" t="s">
        <v>48</v>
      </c>
    </row>
    <row r="60" spans="21:24" x14ac:dyDescent="0.35">
      <c r="U60">
        <v>63</v>
      </c>
      <c r="V60" t="s">
        <v>28</v>
      </c>
      <c r="W60" t="s">
        <v>28</v>
      </c>
      <c r="X60" t="s">
        <v>29</v>
      </c>
    </row>
    <row r="61" spans="21:24" x14ac:dyDescent="0.35">
      <c r="U61">
        <v>64</v>
      </c>
      <c r="V61" t="s">
        <v>201</v>
      </c>
      <c r="W61" t="s">
        <v>201</v>
      </c>
      <c r="X61" t="s">
        <v>29</v>
      </c>
    </row>
    <row r="62" spans="21:24" x14ac:dyDescent="0.35">
      <c r="U62">
        <v>65</v>
      </c>
      <c r="V62" t="s">
        <v>202</v>
      </c>
      <c r="W62" t="s">
        <v>202</v>
      </c>
      <c r="X62" t="s">
        <v>54</v>
      </c>
    </row>
    <row r="63" spans="21:24" x14ac:dyDescent="0.35">
      <c r="U63">
        <v>66</v>
      </c>
      <c r="V63" t="s">
        <v>290</v>
      </c>
      <c r="W63" t="s">
        <v>290</v>
      </c>
      <c r="X63" t="s">
        <v>29</v>
      </c>
    </row>
    <row r="64" spans="21:24" x14ac:dyDescent="0.35">
      <c r="U64">
        <v>67</v>
      </c>
      <c r="V64" t="s">
        <v>291</v>
      </c>
      <c r="W64" t="s">
        <v>291</v>
      </c>
      <c r="X64" t="s">
        <v>54</v>
      </c>
    </row>
  </sheetData>
  <sortState xmlns:xlrd2="http://schemas.microsoft.com/office/spreadsheetml/2017/richdata2" ref="Z2:Z14">
    <sortCondition ref="Z2:Z1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01FCE-A068-4055-B972-98E15AD3EE47}">
  <dimension ref="A1:H16"/>
  <sheetViews>
    <sheetView workbookViewId="0">
      <selection activeCell="E19" sqref="E19"/>
    </sheetView>
  </sheetViews>
  <sheetFormatPr defaultRowHeight="14.5" x14ac:dyDescent="0.35"/>
  <cols>
    <col min="1" max="1" width="10.6328125" style="12" bestFit="1" customWidth="1"/>
    <col min="6" max="6" width="12.26953125" bestFit="1" customWidth="1"/>
    <col min="8" max="8" width="19.26953125" bestFit="1" customWidth="1"/>
  </cols>
  <sheetData>
    <row r="1" spans="1:8" x14ac:dyDescent="0.35">
      <c r="A1" s="12" t="s">
        <v>0</v>
      </c>
      <c r="B1" t="s">
        <v>96</v>
      </c>
      <c r="C1" t="s">
        <v>97</v>
      </c>
      <c r="D1" t="s">
        <v>98</v>
      </c>
      <c r="E1" t="s">
        <v>99</v>
      </c>
      <c r="F1" t="s">
        <v>94</v>
      </c>
      <c r="G1" t="s">
        <v>100</v>
      </c>
      <c r="H1" t="s">
        <v>114</v>
      </c>
    </row>
    <row r="2" spans="1:8" x14ac:dyDescent="0.35">
      <c r="A2" s="12">
        <v>43983</v>
      </c>
      <c r="B2" t="s">
        <v>101</v>
      </c>
      <c r="C2">
        <v>1</v>
      </c>
      <c r="D2" t="s">
        <v>102</v>
      </c>
      <c r="F2" t="s">
        <v>35</v>
      </c>
      <c r="G2" t="s">
        <v>103</v>
      </c>
      <c r="H2">
        <f>COUNTIFS('Raw - F'!C:C,FL!A2,'Raw - F'!D:D,FL!F2)</f>
        <v>0</v>
      </c>
    </row>
    <row r="3" spans="1:8" x14ac:dyDescent="0.35">
      <c r="A3" s="12">
        <v>43984</v>
      </c>
      <c r="B3" t="s">
        <v>104</v>
      </c>
      <c r="C3">
        <v>1</v>
      </c>
      <c r="D3" t="s">
        <v>102</v>
      </c>
      <c r="F3" t="s">
        <v>35</v>
      </c>
      <c r="G3" t="s">
        <v>103</v>
      </c>
      <c r="H3">
        <f>COUNTIFS('Raw - F'!C:C,FL!A3,'Raw - F'!D:D,FL!F3)</f>
        <v>0</v>
      </c>
    </row>
    <row r="4" spans="1:8" x14ac:dyDescent="0.35">
      <c r="A4" s="12">
        <v>43984</v>
      </c>
      <c r="B4" t="s">
        <v>104</v>
      </c>
      <c r="C4">
        <v>2</v>
      </c>
      <c r="D4" t="s">
        <v>102</v>
      </c>
      <c r="F4" t="s">
        <v>105</v>
      </c>
      <c r="G4" t="s">
        <v>103</v>
      </c>
      <c r="H4">
        <f>COUNTIFS('Raw - F'!C:C,FL!A4,'Raw - F'!D:D,FL!F4)</f>
        <v>0</v>
      </c>
    </row>
    <row r="5" spans="1:8" x14ac:dyDescent="0.35">
      <c r="A5" s="12">
        <v>43985</v>
      </c>
      <c r="B5" t="s">
        <v>106</v>
      </c>
      <c r="C5">
        <v>1</v>
      </c>
      <c r="D5" t="s">
        <v>102</v>
      </c>
      <c r="F5" t="s">
        <v>105</v>
      </c>
      <c r="G5" t="s">
        <v>103</v>
      </c>
      <c r="H5">
        <f>COUNTIFS('Raw - F'!C:C,FL!A5,'Raw - F'!D:D,FL!F5)</f>
        <v>0</v>
      </c>
    </row>
    <row r="6" spans="1:8" x14ac:dyDescent="0.35">
      <c r="A6" s="12">
        <v>43985</v>
      </c>
      <c r="B6" t="s">
        <v>106</v>
      </c>
      <c r="C6">
        <v>2</v>
      </c>
      <c r="D6" t="s">
        <v>102</v>
      </c>
      <c r="F6" t="s">
        <v>58</v>
      </c>
      <c r="G6" t="s">
        <v>103</v>
      </c>
      <c r="H6">
        <f>COUNTIFS('Raw - F'!C:C,FL!A6,'Raw - F'!D:D,FL!F6)</f>
        <v>0</v>
      </c>
    </row>
    <row r="7" spans="1:8" x14ac:dyDescent="0.35">
      <c r="A7" s="12">
        <v>43986</v>
      </c>
      <c r="B7" t="s">
        <v>107</v>
      </c>
      <c r="C7">
        <v>1</v>
      </c>
      <c r="D7" t="s">
        <v>102</v>
      </c>
      <c r="F7" t="s">
        <v>35</v>
      </c>
      <c r="G7" t="s">
        <v>103</v>
      </c>
      <c r="H7">
        <f>COUNTIFS('Raw - F'!C:C,FL!A7,'Raw - F'!D:D,FL!F7)</f>
        <v>0</v>
      </c>
    </row>
    <row r="8" spans="1:8" x14ac:dyDescent="0.35">
      <c r="A8" s="12">
        <v>43986</v>
      </c>
      <c r="B8" t="s">
        <v>107</v>
      </c>
      <c r="C8">
        <v>2</v>
      </c>
      <c r="D8" t="s">
        <v>102</v>
      </c>
      <c r="F8" t="s">
        <v>55</v>
      </c>
      <c r="G8" t="s">
        <v>103</v>
      </c>
      <c r="H8">
        <f>COUNTIFS('Raw - F'!C:C,FL!A8,'Raw - F'!D:D,FL!F8)</f>
        <v>0</v>
      </c>
    </row>
    <row r="9" spans="1:8" x14ac:dyDescent="0.35">
      <c r="A9" s="12">
        <v>43987</v>
      </c>
      <c r="B9" t="s">
        <v>108</v>
      </c>
      <c r="C9">
        <v>1</v>
      </c>
      <c r="D9" t="s">
        <v>102</v>
      </c>
      <c r="E9" t="s">
        <v>109</v>
      </c>
      <c r="F9" t="s">
        <v>55</v>
      </c>
      <c r="G9" t="s">
        <v>103</v>
      </c>
      <c r="H9">
        <f>COUNTIFS('Raw - F'!C:C,FL!A9,'Raw - F'!D:D,FL!F9)</f>
        <v>0</v>
      </c>
    </row>
    <row r="10" spans="1:8" x14ac:dyDescent="0.35">
      <c r="A10" s="12">
        <v>43987</v>
      </c>
      <c r="B10" t="s">
        <v>108</v>
      </c>
      <c r="C10">
        <v>2</v>
      </c>
      <c r="D10" t="s">
        <v>102</v>
      </c>
      <c r="F10" t="s">
        <v>110</v>
      </c>
      <c r="G10" t="s">
        <v>103</v>
      </c>
      <c r="H10">
        <f>COUNTIFS('Raw - F'!C:C,FL!A10,'Raw - F'!D:D,FL!F10)</f>
        <v>0</v>
      </c>
    </row>
    <row r="11" spans="1:8" x14ac:dyDescent="0.35">
      <c r="A11" s="12">
        <v>43988</v>
      </c>
      <c r="B11" t="s">
        <v>111</v>
      </c>
      <c r="C11">
        <v>1</v>
      </c>
      <c r="D11" t="s">
        <v>102</v>
      </c>
      <c r="E11" t="s">
        <v>109</v>
      </c>
      <c r="F11" t="s">
        <v>110</v>
      </c>
      <c r="G11" t="s">
        <v>103</v>
      </c>
      <c r="H11">
        <f>COUNTIFS('Raw - F'!C:C,FL!A11,'Raw - F'!D:D,FL!F11)</f>
        <v>0</v>
      </c>
    </row>
    <row r="12" spans="1:8" x14ac:dyDescent="0.35">
      <c r="A12" s="12">
        <v>43988</v>
      </c>
      <c r="B12" t="s">
        <v>111</v>
      </c>
      <c r="C12">
        <v>2</v>
      </c>
      <c r="D12" t="s">
        <v>102</v>
      </c>
      <c r="F12" t="s">
        <v>55</v>
      </c>
      <c r="G12" t="s">
        <v>103</v>
      </c>
      <c r="H12">
        <f>COUNTIFS('Raw - F'!C:C,FL!A12,'Raw - F'!D:D,FL!F12)</f>
        <v>0</v>
      </c>
    </row>
    <row r="13" spans="1:8" x14ac:dyDescent="0.35">
      <c r="A13" s="12">
        <v>43988</v>
      </c>
      <c r="B13" t="s">
        <v>111</v>
      </c>
      <c r="C13">
        <v>3</v>
      </c>
      <c r="D13" t="s">
        <v>102</v>
      </c>
      <c r="F13" t="s">
        <v>35</v>
      </c>
      <c r="G13" t="s">
        <v>103</v>
      </c>
      <c r="H13">
        <f>COUNTIFS('Raw - F'!C:C,FL!A13,'Raw - F'!D:D,FL!F13)</f>
        <v>0</v>
      </c>
    </row>
    <row r="14" spans="1:8" x14ac:dyDescent="0.35">
      <c r="A14" s="12">
        <v>43989</v>
      </c>
      <c r="B14" t="s">
        <v>112</v>
      </c>
      <c r="C14">
        <v>1</v>
      </c>
      <c r="D14" t="s">
        <v>102</v>
      </c>
      <c r="F14" t="s">
        <v>113</v>
      </c>
      <c r="G14" t="s">
        <v>103</v>
      </c>
      <c r="H14">
        <f>COUNTIFS('Raw - F'!C:C,FL!A14,'Raw - F'!D:D,FL!F14)</f>
        <v>0</v>
      </c>
    </row>
    <row r="15" spans="1:8" x14ac:dyDescent="0.35">
      <c r="A15" s="12">
        <v>43989</v>
      </c>
      <c r="B15" t="s">
        <v>112</v>
      </c>
      <c r="C15">
        <v>2</v>
      </c>
      <c r="D15" t="s">
        <v>102</v>
      </c>
      <c r="F15" t="s">
        <v>55</v>
      </c>
      <c r="G15" t="s">
        <v>103</v>
      </c>
      <c r="H15">
        <f>COUNTIFS('Raw - F'!C:C,FL!A15,'Raw - F'!D:D,FL!F15)</f>
        <v>0</v>
      </c>
    </row>
    <row r="16" spans="1:8" x14ac:dyDescent="0.35">
      <c r="A16" s="12">
        <v>43989</v>
      </c>
      <c r="B16" t="s">
        <v>112</v>
      </c>
      <c r="C16">
        <v>3</v>
      </c>
      <c r="D16" t="s">
        <v>102</v>
      </c>
      <c r="F16" t="s">
        <v>110</v>
      </c>
      <c r="G16" t="s">
        <v>103</v>
      </c>
      <c r="H16">
        <f>COUNTIFS('Raw - F'!C:C,FL!A16,'Raw - F'!D:D,FL!F16)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9D1A3C234CAB4687A430542718AD51" ma:contentTypeVersion="12" ma:contentTypeDescription="Create a new document." ma:contentTypeScope="" ma:versionID="06f5a5783f600328543d4254547db25e">
  <xsd:schema xmlns:xsd="http://www.w3.org/2001/XMLSchema" xmlns:xs="http://www.w3.org/2001/XMLSchema" xmlns:p="http://schemas.microsoft.com/office/2006/metadata/properties" xmlns:ns2="3d0251c9-f999-43a0-9d16-2c4aeddab7a5" xmlns:ns3="19e8409b-1f33-4997-ae6d-3956766d077a" targetNamespace="http://schemas.microsoft.com/office/2006/metadata/properties" ma:root="true" ma:fieldsID="cd0a9afadfd3de428595124bbf7d889c" ns2:_="" ns3:_="">
    <xsd:import namespace="3d0251c9-f999-43a0-9d16-2c4aeddab7a5"/>
    <xsd:import namespace="19e8409b-1f33-4997-ae6d-3956766d07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251c9-f999-43a0-9d16-2c4aeddab7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e8409b-1f33-4997-ae6d-3956766d077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9C8EA1-4B2E-4520-A836-0558F0A37A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0251c9-f999-43a0-9d16-2c4aeddab7a5"/>
    <ds:schemaRef ds:uri="19e8409b-1f33-4997-ae6d-3956766d07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83C564-D762-4460-B187-2917A9AEA8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6D8CA6-2E63-44EA-AB8D-D65087B54D5E}">
  <ds:schemaRefs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19e8409b-1f33-4997-ae6d-3956766d077a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3d0251c9-f999-43a0-9d16-2c4aeddab7a5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 - F</vt:lpstr>
      <vt:lpstr>FLAT</vt:lpstr>
      <vt:lpstr>lists</vt:lpstr>
      <vt:lpstr>FL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Connor</dc:creator>
  <cp:lastModifiedBy>Keely Brewer</cp:lastModifiedBy>
  <dcterms:created xsi:type="dcterms:W3CDTF">2020-05-13T10:42:11Z</dcterms:created>
  <dcterms:modified xsi:type="dcterms:W3CDTF">2020-07-07T16:16:04Z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0x0101007C9D1A3C234CAB4687A430542718AD51</vt:lpwstr>
  </property>
</Properties>
</file>